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25" windowWidth="9585" windowHeight="2385" activeTab="0"/>
  </bookViews>
  <sheets>
    <sheet name="Hoja1solución" sheetId="1" r:id="rId1"/>
    <sheet name="Hoja2solución" sheetId="2" r:id="rId2"/>
  </sheets>
  <definedNames>
    <definedName name="DIVISOR">'Hoja2solución'!#REF!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B36" authorId="0">
      <text>
        <r>
          <rPr>
            <b/>
            <sz val="6"/>
            <rFont val="Tahoma"/>
            <family val="2"/>
          </rPr>
          <t>Si las ventas acumuladas superan el límite establecido debe aparecer la palabra SI. En los trimestres en los que todaví no se ha alcanzado el límite debe aparecer la palabra NO.</t>
        </r>
      </text>
    </comment>
  </commentList>
</comments>
</file>

<file path=xl/sharedStrings.xml><?xml version="1.0" encoding="utf-8"?>
<sst xmlns="http://schemas.openxmlformats.org/spreadsheetml/2006/main" count="28" uniqueCount="28">
  <si>
    <t>REDONDEO</t>
  </si>
  <si>
    <t>TOTAL</t>
  </si>
  <si>
    <t>CUENTA DE PÉRDIDAS Y GANANCIAS</t>
  </si>
  <si>
    <t>1º Trim</t>
  </si>
  <si>
    <t>2º Trim</t>
  </si>
  <si>
    <t>3º Trim</t>
  </si>
  <si>
    <t>INGRESOS</t>
  </si>
  <si>
    <t>Ventas</t>
  </si>
  <si>
    <t>GASTOS</t>
  </si>
  <si>
    <t>Compras</t>
  </si>
  <si>
    <t>Servicios exteriores</t>
  </si>
  <si>
    <t>Datos Acumulados</t>
  </si>
  <si>
    <t>PyG</t>
  </si>
  <si>
    <t>Intereses</t>
  </si>
  <si>
    <t>Personal</t>
  </si>
  <si>
    <t>4º Trim</t>
  </si>
  <si>
    <t>Prestac. servicios</t>
  </si>
  <si>
    <t>Importe en Euros</t>
  </si>
  <si>
    <t>Importe en $</t>
  </si>
  <si>
    <t>Euro / $</t>
  </si>
  <si>
    <t>&gt;100.000</t>
  </si>
  <si>
    <t>Máximo</t>
  </si>
  <si>
    <t>Mínimo</t>
  </si>
  <si>
    <t>Promedio</t>
  </si>
  <si>
    <t>LÍMITE VTAS. ACUMULADAS</t>
  </si>
  <si>
    <t>CONDICIONAL</t>
  </si>
  <si>
    <t>MULTIPLICADOR PyG</t>
  </si>
  <si>
    <t>PyG recalculado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</si>
</sst>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"/>
    <numFmt numFmtId="189" formatCode="_-* #,##0.0\ _P_t_s_-;\-* #,##0.0\ _P_t_s_-;_-* &quot;-&quot;\ _P_t_s_-;_-@_-"/>
    <numFmt numFmtId="190" formatCode="_-* #,##0.00\ _P_t_s_-;\-* #,##0.00\ _P_t_s_-;_-* &quot;-&quot;\ _P_t_s_-;_-@_-"/>
    <numFmt numFmtId="191" formatCode="#,##0.0"/>
    <numFmt numFmtId="192" formatCode="0.00000"/>
    <numFmt numFmtId="193" formatCode="0.0000"/>
    <numFmt numFmtId="194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"/>
      <name val="Tahoma"/>
      <family val="2"/>
    </font>
    <font>
      <sz val="10"/>
      <color indexed="18"/>
      <name val="Arial"/>
      <family val="0"/>
    </font>
    <font>
      <b/>
      <i/>
      <sz val="10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" fontId="0" fillId="0" borderId="0" xfId="0" applyNumberFormat="1" applyAlignment="1">
      <alignment/>
    </xf>
    <xf numFmtId="177" fontId="0" fillId="0" borderId="0" xfId="47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17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7" fontId="6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6" fillId="0" borderId="13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0" fillId="33" borderId="16" xfId="0" applyFont="1" applyFill="1" applyBorder="1" applyAlignment="1">
      <alignment horizontal="right"/>
    </xf>
    <xf numFmtId="0" fontId="10" fillId="33" borderId="17" xfId="0" applyFont="1" applyFill="1" applyBorder="1" applyAlignment="1">
      <alignment horizontal="right"/>
    </xf>
    <xf numFmtId="0" fontId="9" fillId="34" borderId="18" xfId="0" applyFont="1" applyFill="1" applyBorder="1" applyAlignment="1">
      <alignment/>
    </xf>
    <xf numFmtId="3" fontId="9" fillId="34" borderId="18" xfId="0" applyNumberFormat="1" applyFont="1" applyFill="1" applyBorder="1" applyAlignment="1">
      <alignment/>
    </xf>
    <xf numFmtId="4" fontId="9" fillId="34" borderId="18" xfId="0" applyNumberFormat="1" applyFont="1" applyFill="1" applyBorder="1" applyAlignment="1">
      <alignment/>
    </xf>
    <xf numFmtId="0" fontId="9" fillId="34" borderId="19" xfId="0" applyFont="1" applyFill="1" applyBorder="1" applyAlignment="1">
      <alignment/>
    </xf>
    <xf numFmtId="3" fontId="9" fillId="34" borderId="19" xfId="0" applyNumberFormat="1" applyFont="1" applyFill="1" applyBorder="1" applyAlignment="1">
      <alignment/>
    </xf>
    <xf numFmtId="4" fontId="9" fillId="34" borderId="19" xfId="0" applyNumberFormat="1" applyFont="1" applyFill="1" applyBorder="1" applyAlignment="1">
      <alignment/>
    </xf>
    <xf numFmtId="0" fontId="9" fillId="34" borderId="20" xfId="0" applyFont="1" applyFill="1" applyBorder="1" applyAlignment="1">
      <alignment/>
    </xf>
    <xf numFmtId="3" fontId="9" fillId="34" borderId="20" xfId="0" applyNumberFormat="1" applyFont="1" applyFill="1" applyBorder="1" applyAlignment="1">
      <alignment/>
    </xf>
    <xf numFmtId="4" fontId="9" fillId="34" borderId="2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3"/>
  <sheetViews>
    <sheetView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16.00390625" style="0" customWidth="1"/>
    <col min="3" max="5" width="10.7109375" style="0" customWidth="1"/>
    <col min="6" max="8" width="11.28125" style="0" bestFit="1" customWidth="1"/>
    <col min="9" max="10" width="9.8515625" style="0" bestFit="1" customWidth="1"/>
  </cols>
  <sheetData>
    <row r="2" ht="15.75">
      <c r="B2" s="3" t="s">
        <v>2</v>
      </c>
    </row>
    <row r="3" spans="2:10" ht="12.75">
      <c r="B3" s="10"/>
      <c r="C3" s="11" t="s">
        <v>3</v>
      </c>
      <c r="D3" s="11" t="s">
        <v>4</v>
      </c>
      <c r="E3" s="11" t="s">
        <v>5</v>
      </c>
      <c r="F3" s="11" t="s">
        <v>15</v>
      </c>
      <c r="G3" s="11" t="s">
        <v>1</v>
      </c>
      <c r="H3" s="11" t="s">
        <v>21</v>
      </c>
      <c r="I3" s="11" t="s">
        <v>22</v>
      </c>
      <c r="J3" s="11" t="s">
        <v>23</v>
      </c>
    </row>
    <row r="4" spans="2:10" ht="12.75">
      <c r="B4" s="12" t="s">
        <v>6</v>
      </c>
      <c r="C4" s="13">
        <f>C5+C6</f>
        <v>300150</v>
      </c>
      <c r="D4" s="13">
        <f>D5+D6</f>
        <v>320180</v>
      </c>
      <c r="E4" s="13">
        <f>E5+E6</f>
        <v>295120</v>
      </c>
      <c r="F4" s="13">
        <f>F5+F6</f>
        <v>350145</v>
      </c>
      <c r="G4" s="13">
        <f>SUM(C4:F4)</f>
        <v>1265595</v>
      </c>
      <c r="H4" s="13">
        <f>MAX($C4:$F4)</f>
        <v>350145</v>
      </c>
      <c r="I4" s="13">
        <f>MIN($C4:$F4)</f>
        <v>295120</v>
      </c>
      <c r="J4" s="13">
        <f>AVERAGE($C4:$F4)</f>
        <v>316398.75</v>
      </c>
    </row>
    <row r="5" spans="2:11" ht="12.75">
      <c r="B5" s="19" t="s">
        <v>7</v>
      </c>
      <c r="C5" s="14">
        <v>300000</v>
      </c>
      <c r="D5" s="14">
        <v>320000</v>
      </c>
      <c r="E5" s="14">
        <v>295000</v>
      </c>
      <c r="F5" s="14">
        <v>350000</v>
      </c>
      <c r="G5" s="14">
        <f>SUM(C5:F5)</f>
        <v>1265000</v>
      </c>
      <c r="H5" s="14">
        <f aca="true" t="shared" si="0" ref="H5:H14">MAX($C5:$F5)</f>
        <v>350000</v>
      </c>
      <c r="I5" s="14">
        <f aca="true" t="shared" si="1" ref="I5:I14">MIN($C5:$F5)</f>
        <v>295000</v>
      </c>
      <c r="J5" s="14">
        <f aca="true" t="shared" si="2" ref="J5:J14">AVERAGE($C5:$F5)</f>
        <v>316250</v>
      </c>
      <c r="K5" s="4"/>
    </row>
    <row r="6" spans="2:10" ht="12.75">
      <c r="B6" s="19" t="s">
        <v>16</v>
      </c>
      <c r="C6" s="14">
        <v>150</v>
      </c>
      <c r="D6" s="14">
        <v>180</v>
      </c>
      <c r="E6" s="14">
        <v>120</v>
      </c>
      <c r="F6" s="14">
        <v>145</v>
      </c>
      <c r="G6" s="14">
        <f>SUM(C6:F6)</f>
        <v>595</v>
      </c>
      <c r="H6" s="14">
        <f t="shared" si="0"/>
        <v>180</v>
      </c>
      <c r="I6" s="14">
        <f t="shared" si="1"/>
        <v>120</v>
      </c>
      <c r="J6" s="14">
        <f t="shared" si="2"/>
        <v>148.75</v>
      </c>
    </row>
    <row r="7" spans="2:11" ht="12.75">
      <c r="B7" s="19"/>
      <c r="C7" s="14"/>
      <c r="D7" s="14"/>
      <c r="E7" s="14"/>
      <c r="F7" s="14"/>
      <c r="G7" s="14"/>
      <c r="H7" s="14"/>
      <c r="I7" s="14"/>
      <c r="J7" s="14"/>
      <c r="K7" s="5"/>
    </row>
    <row r="8" spans="2:10" ht="12.75">
      <c r="B8" s="12" t="s">
        <v>8</v>
      </c>
      <c r="C8" s="13">
        <f>SUM(C9:C12)</f>
        <v>235600</v>
      </c>
      <c r="D8" s="13">
        <f>SUM(D9:D12)</f>
        <v>210580</v>
      </c>
      <c r="E8" s="13">
        <f>SUM(E9:E12)</f>
        <v>246625</v>
      </c>
      <c r="F8" s="13">
        <f>SUM(F9:F12)</f>
        <v>224595</v>
      </c>
      <c r="G8" s="13">
        <f>SUM(C8:F8)</f>
        <v>917400</v>
      </c>
      <c r="H8" s="13">
        <f t="shared" si="0"/>
        <v>246625</v>
      </c>
      <c r="I8" s="13">
        <f t="shared" si="1"/>
        <v>210580</v>
      </c>
      <c r="J8" s="13">
        <f t="shared" si="2"/>
        <v>229350</v>
      </c>
    </row>
    <row r="9" spans="2:10" ht="12.75">
      <c r="B9" s="19" t="s">
        <v>9</v>
      </c>
      <c r="C9" s="14">
        <v>140000</v>
      </c>
      <c r="D9" s="14">
        <v>120000</v>
      </c>
      <c r="E9" s="14">
        <v>170000</v>
      </c>
      <c r="F9" s="14">
        <v>130000</v>
      </c>
      <c r="G9" s="14">
        <f>SUM(C9:F9)</f>
        <v>560000</v>
      </c>
      <c r="H9" s="14">
        <f t="shared" si="0"/>
        <v>170000</v>
      </c>
      <c r="I9" s="14">
        <f t="shared" si="1"/>
        <v>120000</v>
      </c>
      <c r="J9" s="14">
        <f t="shared" si="2"/>
        <v>140000</v>
      </c>
    </row>
    <row r="10" spans="2:10" ht="12.75">
      <c r="B10" s="19" t="s">
        <v>14</v>
      </c>
      <c r="C10" s="14">
        <v>55000</v>
      </c>
      <c r="D10" s="14">
        <v>55000</v>
      </c>
      <c r="E10" s="14">
        <v>55000</v>
      </c>
      <c r="F10" s="14">
        <v>55000</v>
      </c>
      <c r="G10" s="14">
        <f>SUM(C10:F10)</f>
        <v>220000</v>
      </c>
      <c r="H10" s="14">
        <f t="shared" si="0"/>
        <v>55000</v>
      </c>
      <c r="I10" s="14">
        <f t="shared" si="1"/>
        <v>55000</v>
      </c>
      <c r="J10" s="14">
        <f t="shared" si="2"/>
        <v>55000</v>
      </c>
    </row>
    <row r="11" spans="2:10" ht="12.75">
      <c r="B11" s="19" t="s">
        <v>10</v>
      </c>
      <c r="C11" s="14">
        <v>40000</v>
      </c>
      <c r="D11" s="14">
        <v>35000</v>
      </c>
      <c r="E11" s="14">
        <v>21000</v>
      </c>
      <c r="F11" s="14">
        <v>39000</v>
      </c>
      <c r="G11" s="14">
        <f>SUM(C11:F11)</f>
        <v>135000</v>
      </c>
      <c r="H11" s="14">
        <f t="shared" si="0"/>
        <v>40000</v>
      </c>
      <c r="I11" s="14">
        <f t="shared" si="1"/>
        <v>21000</v>
      </c>
      <c r="J11" s="14">
        <f t="shared" si="2"/>
        <v>33750</v>
      </c>
    </row>
    <row r="12" spans="2:10" ht="12.75">
      <c r="B12" s="19" t="s">
        <v>13</v>
      </c>
      <c r="C12" s="14">
        <v>600</v>
      </c>
      <c r="D12" s="14">
        <v>580</v>
      </c>
      <c r="E12" s="14">
        <v>625</v>
      </c>
      <c r="F12" s="14">
        <v>595</v>
      </c>
      <c r="G12" s="14">
        <f>SUM(C12:F12)</f>
        <v>2400</v>
      </c>
      <c r="H12" s="14">
        <f t="shared" si="0"/>
        <v>625</v>
      </c>
      <c r="I12" s="14">
        <f t="shared" si="1"/>
        <v>580</v>
      </c>
      <c r="J12" s="14">
        <f t="shared" si="2"/>
        <v>600</v>
      </c>
    </row>
    <row r="13" spans="2:10" ht="13.5" thickBot="1">
      <c r="B13" s="15"/>
      <c r="C13" s="16"/>
      <c r="D13" s="16"/>
      <c r="E13" s="16"/>
      <c r="F13" s="16"/>
      <c r="G13" s="16"/>
      <c r="H13" s="16"/>
      <c r="I13" s="16"/>
      <c r="J13" s="16"/>
    </row>
    <row r="14" spans="2:10" ht="13.5" thickTop="1">
      <c r="B14" s="17" t="s">
        <v>12</v>
      </c>
      <c r="C14" s="18">
        <f>C4-C8</f>
        <v>64550</v>
      </c>
      <c r="D14" s="18">
        <f>D4-D8</f>
        <v>109600</v>
      </c>
      <c r="E14" s="18">
        <f>E4-E8</f>
        <v>48495</v>
      </c>
      <c r="F14" s="18">
        <f>F4-F8</f>
        <v>125550</v>
      </c>
      <c r="G14" s="18">
        <f>SUM(C14:F14)</f>
        <v>348195</v>
      </c>
      <c r="H14" s="18">
        <f t="shared" si="0"/>
        <v>125550</v>
      </c>
      <c r="I14" s="18">
        <f t="shared" si="1"/>
        <v>48495</v>
      </c>
      <c r="J14" s="18">
        <f t="shared" si="2"/>
        <v>87048.75</v>
      </c>
    </row>
    <row r="15" spans="2:7" ht="12.75">
      <c r="B15" s="6"/>
      <c r="C15" s="7"/>
      <c r="D15" s="7"/>
      <c r="E15" s="7"/>
      <c r="F15" s="7"/>
      <c r="G15" s="18"/>
    </row>
    <row r="16" spans="2:7" ht="12.75">
      <c r="B16" s="24" t="s">
        <v>26</v>
      </c>
      <c r="C16" s="38">
        <v>2</v>
      </c>
      <c r="E16" s="7"/>
      <c r="F16" s="7"/>
      <c r="G16" s="18"/>
    </row>
    <row r="17" spans="2:10" ht="12.75">
      <c r="B17" s="6" t="s">
        <v>27</v>
      </c>
      <c r="C17" s="7">
        <f>C14*$C$16</f>
        <v>129100</v>
      </c>
      <c r="D17" s="7">
        <f aca="true" t="shared" si="3" ref="D17:J17">D14*$C$16</f>
        <v>219200</v>
      </c>
      <c r="E17" s="7">
        <f t="shared" si="3"/>
        <v>96990</v>
      </c>
      <c r="F17" s="7">
        <f t="shared" si="3"/>
        <v>251100</v>
      </c>
      <c r="G17" s="7">
        <f t="shared" si="3"/>
        <v>696390</v>
      </c>
      <c r="H17" s="7">
        <f t="shared" si="3"/>
        <v>251100</v>
      </c>
      <c r="I17" s="7">
        <f t="shared" si="3"/>
        <v>96990</v>
      </c>
      <c r="J17" s="7">
        <f t="shared" si="3"/>
        <v>174097.5</v>
      </c>
    </row>
    <row r="18" spans="2:7" ht="12.75">
      <c r="B18" s="8"/>
      <c r="C18" s="8"/>
      <c r="D18" s="8"/>
      <c r="E18" s="8"/>
      <c r="F18" s="8"/>
      <c r="G18" s="20"/>
    </row>
    <row r="19" spans="2:7" ht="12.75">
      <c r="B19" s="8"/>
      <c r="C19" s="8"/>
      <c r="D19" s="8"/>
      <c r="E19" s="8"/>
      <c r="F19" s="9"/>
      <c r="G19" s="8"/>
    </row>
    <row r="20" spans="2:6" ht="12.75">
      <c r="B20" s="20"/>
      <c r="C20" s="17" t="s">
        <v>11</v>
      </c>
      <c r="D20" s="20"/>
      <c r="E20" s="20"/>
      <c r="F20" s="20"/>
    </row>
    <row r="21" spans="2:6" ht="12.75">
      <c r="B21" s="10"/>
      <c r="C21" s="11" t="str">
        <f>C3</f>
        <v>1º Trim</v>
      </c>
      <c r="D21" s="11" t="str">
        <f>D3</f>
        <v>2º Trim</v>
      </c>
      <c r="E21" s="11" t="str">
        <f>E3</f>
        <v>3º Trim</v>
      </c>
      <c r="F21" s="11" t="str">
        <f>F3</f>
        <v>4º Trim</v>
      </c>
    </row>
    <row r="22" spans="2:6" ht="12.75">
      <c r="B22" s="21" t="str">
        <f>B4</f>
        <v>INGRESOS</v>
      </c>
      <c r="C22" s="13">
        <f>SUM($C4:C4)</f>
        <v>300150</v>
      </c>
      <c r="D22" s="13">
        <f>SUM($C4:D4)</f>
        <v>620330</v>
      </c>
      <c r="E22" s="13">
        <f>SUM($C4:E4)</f>
        <v>915450</v>
      </c>
      <c r="F22" s="13">
        <f>SUM($C4:F4)</f>
        <v>1265595</v>
      </c>
    </row>
    <row r="23" spans="2:6" ht="12.75">
      <c r="B23" s="19" t="str">
        <f>B5</f>
        <v>Ventas</v>
      </c>
      <c r="C23" s="14">
        <f>SUM($C5:C5)</f>
        <v>300000</v>
      </c>
      <c r="D23" s="14">
        <f>SUM($C5:D5)</f>
        <v>620000</v>
      </c>
      <c r="E23" s="14">
        <f>SUM($C5:E5)</f>
        <v>915000</v>
      </c>
      <c r="F23" s="14">
        <f>SUM($C5:F5)</f>
        <v>1265000</v>
      </c>
    </row>
    <row r="24" spans="2:6" ht="12.75">
      <c r="B24" s="19" t="str">
        <f>B6</f>
        <v>Prestac. servicios</v>
      </c>
      <c r="C24" s="14">
        <f>SUM($C6:C6)</f>
        <v>150</v>
      </c>
      <c r="D24" s="14">
        <f>SUM($C6:D6)</f>
        <v>330</v>
      </c>
      <c r="E24" s="14">
        <f>SUM($C6:E6)</f>
        <v>450</v>
      </c>
      <c r="F24" s="14">
        <f>SUM($C6:F6)</f>
        <v>595</v>
      </c>
    </row>
    <row r="25" spans="2:6" ht="12.75">
      <c r="B25" s="10"/>
      <c r="C25" s="14"/>
      <c r="D25" s="14"/>
      <c r="E25" s="14"/>
      <c r="F25" s="14"/>
    </row>
    <row r="26" spans="2:6" ht="12.75">
      <c r="B26" s="21" t="str">
        <f>B8</f>
        <v>GASTOS</v>
      </c>
      <c r="C26" s="23">
        <f>SUM($C8:C8)</f>
        <v>235600</v>
      </c>
      <c r="D26" s="23">
        <f>SUM($C8:D8)</f>
        <v>446180</v>
      </c>
      <c r="E26" s="23">
        <f>SUM($C8:E8)</f>
        <v>692805</v>
      </c>
      <c r="F26" s="23">
        <f>SUM($C8:F8)</f>
        <v>917400</v>
      </c>
    </row>
    <row r="27" spans="2:6" ht="12.75">
      <c r="B27" s="19" t="str">
        <f>+B9</f>
        <v>Compras</v>
      </c>
      <c r="C27" s="14">
        <f>SUM($C9:C9)</f>
        <v>140000</v>
      </c>
      <c r="D27" s="14">
        <f>SUM($C9:D9)</f>
        <v>260000</v>
      </c>
      <c r="E27" s="14">
        <f>SUM($C9:E9)</f>
        <v>430000</v>
      </c>
      <c r="F27" s="14">
        <f>SUM($C9:F9)</f>
        <v>560000</v>
      </c>
    </row>
    <row r="28" spans="2:6" ht="12.75">
      <c r="B28" s="19" t="str">
        <f>+B10</f>
        <v>Personal</v>
      </c>
      <c r="C28" s="14">
        <f>SUM($C10:C10)</f>
        <v>55000</v>
      </c>
      <c r="D28" s="14">
        <f>SUM($C10:D10)</f>
        <v>110000</v>
      </c>
      <c r="E28" s="14">
        <f>SUM($C10:E10)</f>
        <v>165000</v>
      </c>
      <c r="F28" s="14">
        <f>SUM($C10:F10)</f>
        <v>220000</v>
      </c>
    </row>
    <row r="29" spans="2:6" ht="12.75">
      <c r="B29" s="19" t="str">
        <f>+B11</f>
        <v>Servicios exteriores</v>
      </c>
      <c r="C29" s="14">
        <f>SUM($C11:C11)</f>
        <v>40000</v>
      </c>
      <c r="D29" s="14">
        <f>SUM($C11:D11)</f>
        <v>75000</v>
      </c>
      <c r="E29" s="14">
        <f>SUM($C11:E11)</f>
        <v>96000</v>
      </c>
      <c r="F29" s="14">
        <f>SUM($C11:F11)</f>
        <v>135000</v>
      </c>
    </row>
    <row r="30" spans="2:6" ht="12.75">
      <c r="B30" s="19" t="str">
        <f>+B12</f>
        <v>Intereses</v>
      </c>
      <c r="C30" s="14">
        <f>SUM($C12:C12)</f>
        <v>600</v>
      </c>
      <c r="D30" s="14">
        <f>SUM($C12:D12)</f>
        <v>1180</v>
      </c>
      <c r="E30" s="14">
        <f>SUM($C12:E12)</f>
        <v>1805</v>
      </c>
      <c r="F30" s="14">
        <f>SUM($C12:F12)</f>
        <v>2400</v>
      </c>
    </row>
    <row r="31" spans="2:6" ht="13.5" thickBot="1">
      <c r="B31" s="22"/>
      <c r="C31" s="16"/>
      <c r="D31" s="16"/>
      <c r="E31" s="16"/>
      <c r="F31" s="16"/>
    </row>
    <row r="32" spans="2:6" ht="13.5" thickTop="1">
      <c r="B32" s="17" t="str">
        <f>+B14</f>
        <v>PyG</v>
      </c>
      <c r="C32" s="18">
        <f>SUM($C14:C14)</f>
        <v>64550</v>
      </c>
      <c r="D32" s="18">
        <f>SUM($C14:D14)</f>
        <v>174150</v>
      </c>
      <c r="E32" s="18">
        <f>SUM($C14:E14)</f>
        <v>222645</v>
      </c>
      <c r="F32" s="18">
        <f>SUM($C14:F14)</f>
        <v>348195</v>
      </c>
    </row>
    <row r="33" spans="2:6" ht="12.75">
      <c r="B33" s="17"/>
      <c r="C33" s="18"/>
      <c r="D33" s="18"/>
      <c r="E33" s="18"/>
      <c r="F33" s="18"/>
    </row>
    <row r="34" spans="2:7" ht="12.75">
      <c r="B34" s="17"/>
      <c r="C34" s="18"/>
      <c r="D34" s="18"/>
      <c r="E34" s="18"/>
      <c r="F34" s="18"/>
      <c r="G34" s="18"/>
    </row>
    <row r="35" spans="2:7" ht="12.75">
      <c r="B35" s="24" t="s">
        <v>24</v>
      </c>
      <c r="C35" s="26"/>
      <c r="D35" s="25">
        <v>800000</v>
      </c>
      <c r="E35" s="8"/>
      <c r="F35" s="8"/>
      <c r="G35" s="8"/>
    </row>
    <row r="36" spans="2:7" ht="12.75">
      <c r="B36" s="6" t="s">
        <v>25</v>
      </c>
      <c r="C36" s="7" t="str">
        <f>IF(C23&gt;$D$35,"SI","NO")</f>
        <v>NO</v>
      </c>
      <c r="D36" s="7" t="str">
        <f>IF(D23&gt;$D$35,"SI","NO")</f>
        <v>NO</v>
      </c>
      <c r="E36" s="7" t="str">
        <f>IF(E23&gt;$D$35,"SI","NO")</f>
        <v>SI</v>
      </c>
      <c r="F36" s="7" t="str">
        <f>IF(F23&gt;$D$35,"SI","NO")</f>
        <v>SI</v>
      </c>
      <c r="G36" s="8"/>
    </row>
    <row r="37" spans="2:7" ht="12.75">
      <c r="B37" s="8"/>
      <c r="C37" s="8"/>
      <c r="D37" s="8"/>
      <c r="E37" s="8"/>
      <c r="F37" s="8"/>
      <c r="G37" s="8"/>
    </row>
    <row r="38" spans="2:7" ht="12.75">
      <c r="B38" s="8"/>
      <c r="C38" s="8"/>
      <c r="D38" s="8"/>
      <c r="E38" s="8"/>
      <c r="F38" s="8"/>
      <c r="G38" s="8"/>
    </row>
    <row r="39" spans="2:7" ht="12.75">
      <c r="B39" s="8"/>
      <c r="C39" s="9"/>
      <c r="D39" s="8"/>
      <c r="E39" s="8"/>
      <c r="F39" s="8"/>
      <c r="G39" s="8"/>
    </row>
    <row r="40" spans="2:7" ht="12.75">
      <c r="B40" s="8"/>
      <c r="C40" s="8"/>
      <c r="D40" s="8"/>
      <c r="E40" s="8"/>
      <c r="F40" s="8"/>
      <c r="G40" s="8"/>
    </row>
    <row r="41" spans="2:7" ht="12.75">
      <c r="B41" s="8"/>
      <c r="C41" s="8"/>
      <c r="D41" s="8"/>
      <c r="E41" s="8"/>
      <c r="F41" s="8"/>
      <c r="G41" s="8"/>
    </row>
    <row r="42" spans="2:7" ht="12.75">
      <c r="B42" s="8"/>
      <c r="C42" s="8"/>
      <c r="D42" s="8"/>
      <c r="E42" s="8"/>
      <c r="F42" s="8"/>
      <c r="G42" s="8"/>
    </row>
    <row r="43" spans="2:7" ht="12.75">
      <c r="B43" s="8"/>
      <c r="C43" s="8"/>
      <c r="D43" s="8"/>
      <c r="E43" s="8"/>
      <c r="F43" s="8"/>
      <c r="G43" s="8"/>
    </row>
    <row r="44" spans="2:7" ht="12.75">
      <c r="B44" s="8"/>
      <c r="C44" s="8"/>
      <c r="D44" s="8"/>
      <c r="E44" s="8"/>
      <c r="F44" s="8"/>
      <c r="G44" s="8"/>
    </row>
    <row r="45" spans="2:7" ht="12.75">
      <c r="B45" s="8"/>
      <c r="C45" s="8"/>
      <c r="D45" s="8"/>
      <c r="E45" s="8"/>
      <c r="F45" s="8"/>
      <c r="G45" s="8"/>
    </row>
    <row r="46" spans="2:7" ht="12.75">
      <c r="B46" s="8"/>
      <c r="C46" s="8"/>
      <c r="D46" s="8"/>
      <c r="E46" s="8"/>
      <c r="F46" s="8"/>
      <c r="G46" s="8"/>
    </row>
    <row r="47" spans="2:7" ht="12.75">
      <c r="B47" s="8"/>
      <c r="C47" s="8"/>
      <c r="D47" s="8"/>
      <c r="E47" s="8"/>
      <c r="F47" s="8"/>
      <c r="G47" s="8"/>
    </row>
    <row r="48" spans="2:7" ht="12.75">
      <c r="B48" s="8"/>
      <c r="C48" s="8"/>
      <c r="D48" s="8"/>
      <c r="E48" s="8"/>
      <c r="F48" s="8"/>
      <c r="G48" s="8"/>
    </row>
    <row r="49" spans="2:7" ht="12.75">
      <c r="B49" s="8"/>
      <c r="C49" s="8"/>
      <c r="D49" s="8"/>
      <c r="E49" s="8"/>
      <c r="F49" s="8"/>
      <c r="G49" s="8"/>
    </row>
    <row r="50" spans="2:7" ht="12.75">
      <c r="B50" s="8"/>
      <c r="C50" s="8"/>
      <c r="D50" s="8"/>
      <c r="E50" s="8"/>
      <c r="F50" s="8"/>
      <c r="G50" s="8"/>
    </row>
    <row r="51" spans="2:7" ht="12.75">
      <c r="B51" s="8"/>
      <c r="C51" s="8"/>
      <c r="D51" s="8"/>
      <c r="E51" s="8"/>
      <c r="F51" s="8"/>
      <c r="G51" s="8"/>
    </row>
    <row r="52" spans="2:7" ht="12.75">
      <c r="B52" s="8"/>
      <c r="C52" s="8"/>
      <c r="D52" s="8"/>
      <c r="E52" s="8"/>
      <c r="F52" s="8"/>
      <c r="G52" s="8"/>
    </row>
    <row r="53" spans="2:7" ht="12.75">
      <c r="B53" s="8"/>
      <c r="C53" s="8"/>
      <c r="D53" s="8"/>
      <c r="E53" s="8"/>
      <c r="F53" s="8"/>
      <c r="G53" s="8"/>
    </row>
    <row r="54" spans="2:7" ht="12.75">
      <c r="B54" s="8"/>
      <c r="C54" s="8"/>
      <c r="D54" s="8"/>
      <c r="E54" s="8"/>
      <c r="F54" s="8"/>
      <c r="G54" s="8"/>
    </row>
    <row r="55" spans="2:7" ht="12.75">
      <c r="B55" s="8"/>
      <c r="C55" s="8"/>
      <c r="D55" s="8"/>
      <c r="E55" s="8"/>
      <c r="F55" s="8"/>
      <c r="G55" s="8"/>
    </row>
    <row r="56" spans="2:7" ht="12.75">
      <c r="B56" s="8"/>
      <c r="C56" s="8"/>
      <c r="D56" s="8"/>
      <c r="E56" s="8"/>
      <c r="F56" s="8"/>
      <c r="G56" s="8"/>
    </row>
    <row r="57" spans="2:7" ht="12.75">
      <c r="B57" s="8"/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  <row r="83" spans="2:7" ht="12.75">
      <c r="B83" s="8"/>
      <c r="C83" s="8"/>
      <c r="D83" s="8"/>
      <c r="E83" s="8"/>
      <c r="F83" s="8"/>
      <c r="G83" s="8"/>
    </row>
  </sheetData>
  <sheetProtection/>
  <printOptions/>
  <pageMargins left="0.75" right="0.75" top="1" bottom="1" header="0" footer="0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2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4.140625" style="0" customWidth="1"/>
    <col min="4" max="4" width="15.140625" style="0" bestFit="1" customWidth="1"/>
    <col min="5" max="5" width="12.57421875" style="0" bestFit="1" customWidth="1"/>
  </cols>
  <sheetData>
    <row r="1" ht="13.5" thickBot="1"/>
    <row r="2" spans="2:7" ht="12.75">
      <c r="B2" s="27" t="s">
        <v>19</v>
      </c>
      <c r="C2" s="28" t="s">
        <v>18</v>
      </c>
      <c r="D2" s="28" t="s">
        <v>17</v>
      </c>
      <c r="E2" s="28" t="s">
        <v>20</v>
      </c>
      <c r="F2" s="39" t="s">
        <v>0</v>
      </c>
      <c r="G2" s="40"/>
    </row>
    <row r="3" spans="2:7" ht="12.75">
      <c r="B3" s="29">
        <v>1.3487</v>
      </c>
      <c r="C3" s="30">
        <v>10000</v>
      </c>
      <c r="D3" s="31">
        <f>C3/$B$3</f>
        <v>7414.547341884778</v>
      </c>
      <c r="E3" s="29">
        <f>IF(D3&gt;100000,D3,"")</f>
      </c>
      <c r="F3" s="29">
        <f>ODD(D3)</f>
        <v>7415</v>
      </c>
      <c r="G3" s="29">
        <f>EVEN(D3)</f>
        <v>7416</v>
      </c>
    </row>
    <row r="4" spans="2:7" ht="12.75">
      <c r="B4" s="32"/>
      <c r="C4" s="33">
        <v>20000</v>
      </c>
      <c r="D4" s="34">
        <f aca="true" t="shared" si="0" ref="D4:D62">C4/$B$3</f>
        <v>14829.094683769556</v>
      </c>
      <c r="E4" s="32">
        <f aca="true" t="shared" si="1" ref="E4:E62">IF(D4&gt;100000,D4,"")</f>
      </c>
      <c r="F4" s="32">
        <f aca="true" t="shared" si="2" ref="F4:F62">ODD(D4)</f>
        <v>14831</v>
      </c>
      <c r="G4" s="32">
        <f aca="true" t="shared" si="3" ref="G4:G62">EVEN(D4)</f>
        <v>14830</v>
      </c>
    </row>
    <row r="5" spans="2:7" ht="12.75">
      <c r="B5" s="32"/>
      <c r="C5" s="33">
        <v>30000</v>
      </c>
      <c r="D5" s="34">
        <f t="shared" si="0"/>
        <v>22243.642025654335</v>
      </c>
      <c r="E5" s="32">
        <f t="shared" si="1"/>
      </c>
      <c r="F5" s="32">
        <f t="shared" si="2"/>
        <v>22245</v>
      </c>
      <c r="G5" s="32">
        <f t="shared" si="3"/>
        <v>22244</v>
      </c>
    </row>
    <row r="6" spans="2:7" ht="12.75">
      <c r="B6" s="32"/>
      <c r="C6" s="33">
        <v>40000</v>
      </c>
      <c r="D6" s="34">
        <f t="shared" si="0"/>
        <v>29658.18936753911</v>
      </c>
      <c r="E6" s="32">
        <f t="shared" si="1"/>
      </c>
      <c r="F6" s="32">
        <f t="shared" si="2"/>
        <v>29659</v>
      </c>
      <c r="G6" s="32">
        <f t="shared" si="3"/>
        <v>29660</v>
      </c>
    </row>
    <row r="7" spans="2:7" ht="12.75">
      <c r="B7" s="32"/>
      <c r="C7" s="33">
        <v>50000</v>
      </c>
      <c r="D7" s="34">
        <f t="shared" si="0"/>
        <v>37072.73670942389</v>
      </c>
      <c r="E7" s="32">
        <f t="shared" si="1"/>
      </c>
      <c r="F7" s="32">
        <f t="shared" si="2"/>
        <v>37073</v>
      </c>
      <c r="G7" s="32">
        <f t="shared" si="3"/>
        <v>37074</v>
      </c>
    </row>
    <row r="8" spans="2:7" ht="12.75">
      <c r="B8" s="32"/>
      <c r="C8" s="33">
        <v>60000</v>
      </c>
      <c r="D8" s="34">
        <f t="shared" si="0"/>
        <v>44487.28405130867</v>
      </c>
      <c r="E8" s="32">
        <f t="shared" si="1"/>
      </c>
      <c r="F8" s="32">
        <f t="shared" si="2"/>
        <v>44489</v>
      </c>
      <c r="G8" s="32">
        <f t="shared" si="3"/>
        <v>44488</v>
      </c>
    </row>
    <row r="9" spans="2:7" ht="12.75">
      <c r="B9" s="32"/>
      <c r="C9" s="33">
        <v>70000</v>
      </c>
      <c r="D9" s="34">
        <f t="shared" si="0"/>
        <v>51901.831393193446</v>
      </c>
      <c r="E9" s="32">
        <f t="shared" si="1"/>
      </c>
      <c r="F9" s="32">
        <f t="shared" si="2"/>
        <v>51903</v>
      </c>
      <c r="G9" s="32">
        <f t="shared" si="3"/>
        <v>51902</v>
      </c>
    </row>
    <row r="10" spans="2:7" ht="12.75">
      <c r="B10" s="32"/>
      <c r="C10" s="33">
        <v>80000</v>
      </c>
      <c r="D10" s="34">
        <f t="shared" si="0"/>
        <v>59316.37873507822</v>
      </c>
      <c r="E10" s="32">
        <f t="shared" si="1"/>
      </c>
      <c r="F10" s="32">
        <f t="shared" si="2"/>
        <v>59317</v>
      </c>
      <c r="G10" s="32">
        <f t="shared" si="3"/>
        <v>59318</v>
      </c>
    </row>
    <row r="11" spans="2:7" ht="12.75">
      <c r="B11" s="32"/>
      <c r="C11" s="33">
        <v>90000</v>
      </c>
      <c r="D11" s="34">
        <f t="shared" si="0"/>
        <v>66730.926076963</v>
      </c>
      <c r="E11" s="32">
        <f t="shared" si="1"/>
      </c>
      <c r="F11" s="32">
        <f t="shared" si="2"/>
        <v>66731</v>
      </c>
      <c r="G11" s="32">
        <f t="shared" si="3"/>
        <v>66732</v>
      </c>
    </row>
    <row r="12" spans="2:7" ht="12.75">
      <c r="B12" s="32"/>
      <c r="C12" s="33">
        <v>100000</v>
      </c>
      <c r="D12" s="34">
        <f t="shared" si="0"/>
        <v>74145.47341884777</v>
      </c>
      <c r="E12" s="32">
        <f t="shared" si="1"/>
      </c>
      <c r="F12" s="32">
        <f t="shared" si="2"/>
        <v>74147</v>
      </c>
      <c r="G12" s="32">
        <f t="shared" si="3"/>
        <v>74146</v>
      </c>
    </row>
    <row r="13" spans="2:7" ht="12.75">
      <c r="B13" s="32"/>
      <c r="C13" s="33">
        <v>110000</v>
      </c>
      <c r="D13" s="34">
        <f t="shared" si="0"/>
        <v>81560.02076073256</v>
      </c>
      <c r="E13" s="32">
        <f t="shared" si="1"/>
      </c>
      <c r="F13" s="32">
        <f t="shared" si="2"/>
        <v>81561</v>
      </c>
      <c r="G13" s="32">
        <f t="shared" si="3"/>
        <v>81562</v>
      </c>
    </row>
    <row r="14" spans="2:7" ht="12.75">
      <c r="B14" s="32"/>
      <c r="C14" s="33">
        <v>120000</v>
      </c>
      <c r="D14" s="34">
        <f t="shared" si="0"/>
        <v>88974.56810261734</v>
      </c>
      <c r="E14" s="32">
        <f t="shared" si="1"/>
      </c>
      <c r="F14" s="32">
        <f t="shared" si="2"/>
        <v>88975</v>
      </c>
      <c r="G14" s="32">
        <f t="shared" si="3"/>
        <v>88976</v>
      </c>
    </row>
    <row r="15" spans="2:7" ht="12.75">
      <c r="B15" s="32"/>
      <c r="C15" s="33">
        <v>130000</v>
      </c>
      <c r="D15" s="34">
        <f t="shared" si="0"/>
        <v>96389.11544450211</v>
      </c>
      <c r="E15" s="32">
        <f t="shared" si="1"/>
      </c>
      <c r="F15" s="32">
        <f t="shared" si="2"/>
        <v>96391</v>
      </c>
      <c r="G15" s="32">
        <f t="shared" si="3"/>
        <v>96390</v>
      </c>
    </row>
    <row r="16" spans="2:7" ht="12.75">
      <c r="B16" s="32"/>
      <c r="C16" s="33">
        <v>140000</v>
      </c>
      <c r="D16" s="34">
        <f t="shared" si="0"/>
        <v>103803.66278638689</v>
      </c>
      <c r="E16" s="32">
        <f t="shared" si="1"/>
        <v>103803.66278638689</v>
      </c>
      <c r="F16" s="32">
        <f t="shared" si="2"/>
        <v>103805</v>
      </c>
      <c r="G16" s="32">
        <f t="shared" si="3"/>
        <v>103804</v>
      </c>
    </row>
    <row r="17" spans="2:7" ht="12.75">
      <c r="B17" s="32"/>
      <c r="C17" s="33">
        <v>150000</v>
      </c>
      <c r="D17" s="34">
        <f t="shared" si="0"/>
        <v>111218.21012827166</v>
      </c>
      <c r="E17" s="32">
        <f t="shared" si="1"/>
        <v>111218.21012827166</v>
      </c>
      <c r="F17" s="32">
        <f t="shared" si="2"/>
        <v>111219</v>
      </c>
      <c r="G17" s="32">
        <f t="shared" si="3"/>
        <v>111220</v>
      </c>
    </row>
    <row r="18" spans="2:7" ht="12.75">
      <c r="B18" s="32"/>
      <c r="C18" s="33">
        <v>160000</v>
      </c>
      <c r="D18" s="34">
        <f t="shared" si="0"/>
        <v>118632.75747015644</v>
      </c>
      <c r="E18" s="32">
        <f t="shared" si="1"/>
        <v>118632.75747015644</v>
      </c>
      <c r="F18" s="32">
        <f t="shared" si="2"/>
        <v>118633</v>
      </c>
      <c r="G18" s="32">
        <f t="shared" si="3"/>
        <v>118634</v>
      </c>
    </row>
    <row r="19" spans="2:7" ht="12.75">
      <c r="B19" s="32"/>
      <c r="C19" s="33">
        <v>170000</v>
      </c>
      <c r="D19" s="34">
        <f t="shared" si="0"/>
        <v>126047.30481204123</v>
      </c>
      <c r="E19" s="32">
        <f t="shared" si="1"/>
        <v>126047.30481204123</v>
      </c>
      <c r="F19" s="32">
        <f t="shared" si="2"/>
        <v>126049</v>
      </c>
      <c r="G19" s="32">
        <f t="shared" si="3"/>
        <v>126048</v>
      </c>
    </row>
    <row r="20" spans="2:7" ht="12.75">
      <c r="B20" s="32"/>
      <c r="C20" s="33">
        <v>180000</v>
      </c>
      <c r="D20" s="34">
        <f t="shared" si="0"/>
        <v>133461.852153926</v>
      </c>
      <c r="E20" s="32">
        <f t="shared" si="1"/>
        <v>133461.852153926</v>
      </c>
      <c r="F20" s="32">
        <f t="shared" si="2"/>
        <v>133463</v>
      </c>
      <c r="G20" s="32">
        <f t="shared" si="3"/>
        <v>133462</v>
      </c>
    </row>
    <row r="21" spans="2:7" ht="12.75">
      <c r="B21" s="32"/>
      <c r="C21" s="33">
        <v>190000</v>
      </c>
      <c r="D21" s="34">
        <f t="shared" si="0"/>
        <v>140876.3994958108</v>
      </c>
      <c r="E21" s="32">
        <f t="shared" si="1"/>
        <v>140876.3994958108</v>
      </c>
      <c r="F21" s="32">
        <f t="shared" si="2"/>
        <v>140877</v>
      </c>
      <c r="G21" s="32">
        <f t="shared" si="3"/>
        <v>140878</v>
      </c>
    </row>
    <row r="22" spans="2:7" ht="12.75">
      <c r="B22" s="32"/>
      <c r="C22" s="33">
        <v>200000</v>
      </c>
      <c r="D22" s="34">
        <f t="shared" si="0"/>
        <v>148290.94683769555</v>
      </c>
      <c r="E22" s="32">
        <f t="shared" si="1"/>
        <v>148290.94683769555</v>
      </c>
      <c r="F22" s="32">
        <f t="shared" si="2"/>
        <v>148291</v>
      </c>
      <c r="G22" s="32">
        <f t="shared" si="3"/>
        <v>148292</v>
      </c>
    </row>
    <row r="23" spans="2:7" ht="12.75">
      <c r="B23" s="32"/>
      <c r="C23" s="33">
        <v>210000</v>
      </c>
      <c r="D23" s="34">
        <f t="shared" si="0"/>
        <v>155705.49417958033</v>
      </c>
      <c r="E23" s="32">
        <f t="shared" si="1"/>
        <v>155705.49417958033</v>
      </c>
      <c r="F23" s="32">
        <f t="shared" si="2"/>
        <v>155707</v>
      </c>
      <c r="G23" s="32">
        <f t="shared" si="3"/>
        <v>155706</v>
      </c>
    </row>
    <row r="24" spans="2:7" ht="12.75">
      <c r="B24" s="32"/>
      <c r="C24" s="33">
        <v>220000</v>
      </c>
      <c r="D24" s="34">
        <f t="shared" si="0"/>
        <v>163120.04152146511</v>
      </c>
      <c r="E24" s="32">
        <f t="shared" si="1"/>
        <v>163120.04152146511</v>
      </c>
      <c r="F24" s="32">
        <f t="shared" si="2"/>
        <v>163121</v>
      </c>
      <c r="G24" s="32">
        <f t="shared" si="3"/>
        <v>163122</v>
      </c>
    </row>
    <row r="25" spans="2:7" ht="12.75">
      <c r="B25" s="32"/>
      <c r="C25" s="33">
        <v>230000</v>
      </c>
      <c r="D25" s="34">
        <f t="shared" si="0"/>
        <v>170534.5888633499</v>
      </c>
      <c r="E25" s="32">
        <f t="shared" si="1"/>
        <v>170534.5888633499</v>
      </c>
      <c r="F25" s="32">
        <f t="shared" si="2"/>
        <v>170535</v>
      </c>
      <c r="G25" s="32">
        <f t="shared" si="3"/>
        <v>170536</v>
      </c>
    </row>
    <row r="26" spans="2:7" ht="12.75">
      <c r="B26" s="32"/>
      <c r="C26" s="33">
        <v>240000</v>
      </c>
      <c r="D26" s="34">
        <f t="shared" si="0"/>
        <v>177949.13620523468</v>
      </c>
      <c r="E26" s="32">
        <f t="shared" si="1"/>
        <v>177949.13620523468</v>
      </c>
      <c r="F26" s="32">
        <f t="shared" si="2"/>
        <v>177951</v>
      </c>
      <c r="G26" s="32">
        <f t="shared" si="3"/>
        <v>177950</v>
      </c>
    </row>
    <row r="27" spans="2:7" ht="12.75">
      <c r="B27" s="32"/>
      <c r="C27" s="33">
        <v>250000</v>
      </c>
      <c r="D27" s="34">
        <f t="shared" si="0"/>
        <v>185363.68354711944</v>
      </c>
      <c r="E27" s="32">
        <f t="shared" si="1"/>
        <v>185363.68354711944</v>
      </c>
      <c r="F27" s="32">
        <f t="shared" si="2"/>
        <v>185365</v>
      </c>
      <c r="G27" s="32">
        <f t="shared" si="3"/>
        <v>185364</v>
      </c>
    </row>
    <row r="28" spans="2:7" ht="12.75">
      <c r="B28" s="32"/>
      <c r="C28" s="33">
        <v>260000</v>
      </c>
      <c r="D28" s="34">
        <f t="shared" si="0"/>
        <v>192778.23088900422</v>
      </c>
      <c r="E28" s="32">
        <f t="shared" si="1"/>
        <v>192778.23088900422</v>
      </c>
      <c r="F28" s="32">
        <f t="shared" si="2"/>
        <v>192779</v>
      </c>
      <c r="G28" s="32">
        <f t="shared" si="3"/>
        <v>192780</v>
      </c>
    </row>
    <row r="29" spans="2:7" ht="12.75">
      <c r="B29" s="32"/>
      <c r="C29" s="33">
        <v>270000</v>
      </c>
      <c r="D29" s="34">
        <f t="shared" si="0"/>
        <v>200192.778230889</v>
      </c>
      <c r="E29" s="32">
        <f t="shared" si="1"/>
        <v>200192.778230889</v>
      </c>
      <c r="F29" s="32">
        <f t="shared" si="2"/>
        <v>200193</v>
      </c>
      <c r="G29" s="32">
        <f t="shared" si="3"/>
        <v>200194</v>
      </c>
    </row>
    <row r="30" spans="2:7" ht="12.75">
      <c r="B30" s="32"/>
      <c r="C30" s="33">
        <v>280000</v>
      </c>
      <c r="D30" s="34">
        <f t="shared" si="0"/>
        <v>207607.32557277379</v>
      </c>
      <c r="E30" s="32">
        <f t="shared" si="1"/>
        <v>207607.32557277379</v>
      </c>
      <c r="F30" s="32">
        <f t="shared" si="2"/>
        <v>207609</v>
      </c>
      <c r="G30" s="32">
        <f t="shared" si="3"/>
        <v>207608</v>
      </c>
    </row>
    <row r="31" spans="2:7" ht="12.75">
      <c r="B31" s="32"/>
      <c r="C31" s="33">
        <v>290000</v>
      </c>
      <c r="D31" s="34">
        <f t="shared" si="0"/>
        <v>215021.87291465857</v>
      </c>
      <c r="E31" s="32">
        <f t="shared" si="1"/>
        <v>215021.87291465857</v>
      </c>
      <c r="F31" s="32">
        <f t="shared" si="2"/>
        <v>215023</v>
      </c>
      <c r="G31" s="32">
        <f t="shared" si="3"/>
        <v>215022</v>
      </c>
    </row>
    <row r="32" spans="2:7" ht="12.75">
      <c r="B32" s="32"/>
      <c r="C32" s="33">
        <v>300000</v>
      </c>
      <c r="D32" s="34">
        <f t="shared" si="0"/>
        <v>222436.42025654332</v>
      </c>
      <c r="E32" s="32">
        <f t="shared" si="1"/>
        <v>222436.42025654332</v>
      </c>
      <c r="F32" s="32">
        <f t="shared" si="2"/>
        <v>222437</v>
      </c>
      <c r="G32" s="32">
        <f t="shared" si="3"/>
        <v>222438</v>
      </c>
    </row>
    <row r="33" spans="2:7" ht="12.75">
      <c r="B33" s="32"/>
      <c r="C33" s="33">
        <v>310000</v>
      </c>
      <c r="D33" s="34">
        <f t="shared" si="0"/>
        <v>229850.9675984281</v>
      </c>
      <c r="E33" s="32">
        <f t="shared" si="1"/>
        <v>229850.9675984281</v>
      </c>
      <c r="F33" s="32">
        <f t="shared" si="2"/>
        <v>229851</v>
      </c>
      <c r="G33" s="32">
        <f t="shared" si="3"/>
        <v>229852</v>
      </c>
    </row>
    <row r="34" spans="2:7" ht="12.75">
      <c r="B34" s="32"/>
      <c r="C34" s="33">
        <v>320000</v>
      </c>
      <c r="D34" s="34">
        <f t="shared" si="0"/>
        <v>237265.5149403129</v>
      </c>
      <c r="E34" s="32">
        <f t="shared" si="1"/>
        <v>237265.5149403129</v>
      </c>
      <c r="F34" s="32">
        <f t="shared" si="2"/>
        <v>237267</v>
      </c>
      <c r="G34" s="32">
        <f t="shared" si="3"/>
        <v>237266</v>
      </c>
    </row>
    <row r="35" spans="2:7" ht="12.75">
      <c r="B35" s="32"/>
      <c r="C35" s="33">
        <v>330000</v>
      </c>
      <c r="D35" s="34">
        <f t="shared" si="0"/>
        <v>244680.06228219767</v>
      </c>
      <c r="E35" s="32">
        <f t="shared" si="1"/>
        <v>244680.06228219767</v>
      </c>
      <c r="F35" s="32">
        <f t="shared" si="2"/>
        <v>244681</v>
      </c>
      <c r="G35" s="32">
        <f t="shared" si="3"/>
        <v>244682</v>
      </c>
    </row>
    <row r="36" spans="2:7" ht="12.75">
      <c r="B36" s="32"/>
      <c r="C36" s="33">
        <v>340000</v>
      </c>
      <c r="D36" s="34">
        <f t="shared" si="0"/>
        <v>252094.60962408246</v>
      </c>
      <c r="E36" s="32">
        <f t="shared" si="1"/>
        <v>252094.60962408246</v>
      </c>
      <c r="F36" s="32">
        <f t="shared" si="2"/>
        <v>252095</v>
      </c>
      <c r="G36" s="32">
        <f t="shared" si="3"/>
        <v>252096</v>
      </c>
    </row>
    <row r="37" spans="2:7" ht="12.75">
      <c r="B37" s="32"/>
      <c r="C37" s="33">
        <v>350000</v>
      </c>
      <c r="D37" s="34">
        <f t="shared" si="0"/>
        <v>259509.15696596724</v>
      </c>
      <c r="E37" s="32">
        <f t="shared" si="1"/>
        <v>259509.15696596724</v>
      </c>
      <c r="F37" s="32">
        <f t="shared" si="2"/>
        <v>259511</v>
      </c>
      <c r="G37" s="32">
        <f t="shared" si="3"/>
        <v>259510</v>
      </c>
    </row>
    <row r="38" spans="2:7" ht="12.75">
      <c r="B38" s="32"/>
      <c r="C38" s="33">
        <v>360000</v>
      </c>
      <c r="D38" s="34">
        <f t="shared" si="0"/>
        <v>266923.704307852</v>
      </c>
      <c r="E38" s="32">
        <f t="shared" si="1"/>
        <v>266923.704307852</v>
      </c>
      <c r="F38" s="32">
        <f t="shared" si="2"/>
        <v>266925</v>
      </c>
      <c r="G38" s="32">
        <f t="shared" si="3"/>
        <v>266924</v>
      </c>
    </row>
    <row r="39" spans="2:7" ht="12.75">
      <c r="B39" s="32"/>
      <c r="C39" s="33">
        <v>370000</v>
      </c>
      <c r="D39" s="34">
        <f t="shared" si="0"/>
        <v>274338.2516497368</v>
      </c>
      <c r="E39" s="32">
        <f t="shared" si="1"/>
        <v>274338.2516497368</v>
      </c>
      <c r="F39" s="32">
        <f t="shared" si="2"/>
        <v>274339</v>
      </c>
      <c r="G39" s="32">
        <f t="shared" si="3"/>
        <v>274340</v>
      </c>
    </row>
    <row r="40" spans="2:7" ht="12.75">
      <c r="B40" s="32"/>
      <c r="C40" s="33">
        <v>380000</v>
      </c>
      <c r="D40" s="34">
        <f t="shared" si="0"/>
        <v>281752.7989916216</v>
      </c>
      <c r="E40" s="32">
        <f t="shared" si="1"/>
        <v>281752.7989916216</v>
      </c>
      <c r="F40" s="32">
        <f t="shared" si="2"/>
        <v>281753</v>
      </c>
      <c r="G40" s="32">
        <f t="shared" si="3"/>
        <v>281754</v>
      </c>
    </row>
    <row r="41" spans="2:7" ht="12.75">
      <c r="B41" s="32"/>
      <c r="C41" s="33">
        <v>390000</v>
      </c>
      <c r="D41" s="34">
        <f t="shared" si="0"/>
        <v>289167.34633350634</v>
      </c>
      <c r="E41" s="32">
        <f t="shared" si="1"/>
        <v>289167.34633350634</v>
      </c>
      <c r="F41" s="32">
        <f t="shared" si="2"/>
        <v>289169</v>
      </c>
      <c r="G41" s="32">
        <f t="shared" si="3"/>
        <v>289168</v>
      </c>
    </row>
    <row r="42" spans="2:7" ht="12.75">
      <c r="B42" s="32"/>
      <c r="C42" s="33">
        <v>400000</v>
      </c>
      <c r="D42" s="34">
        <f t="shared" si="0"/>
        <v>296581.8936753911</v>
      </c>
      <c r="E42" s="32">
        <f t="shared" si="1"/>
        <v>296581.8936753911</v>
      </c>
      <c r="F42" s="32">
        <f t="shared" si="2"/>
        <v>296583</v>
      </c>
      <c r="G42" s="32">
        <f t="shared" si="3"/>
        <v>296582</v>
      </c>
    </row>
    <row r="43" spans="2:7" ht="12.75">
      <c r="B43" s="32"/>
      <c r="C43" s="33">
        <v>410000</v>
      </c>
      <c r="D43" s="34">
        <f t="shared" si="0"/>
        <v>303996.4410172759</v>
      </c>
      <c r="E43" s="32">
        <f t="shared" si="1"/>
        <v>303996.4410172759</v>
      </c>
      <c r="F43" s="32">
        <f t="shared" si="2"/>
        <v>303997</v>
      </c>
      <c r="G43" s="32">
        <f t="shared" si="3"/>
        <v>303998</v>
      </c>
    </row>
    <row r="44" spans="2:7" ht="12.75">
      <c r="B44" s="32"/>
      <c r="C44" s="33">
        <v>420000</v>
      </c>
      <c r="D44" s="34">
        <f t="shared" si="0"/>
        <v>311410.98835916066</v>
      </c>
      <c r="E44" s="32">
        <f t="shared" si="1"/>
        <v>311410.98835916066</v>
      </c>
      <c r="F44" s="32">
        <f t="shared" si="2"/>
        <v>311411</v>
      </c>
      <c r="G44" s="32">
        <f t="shared" si="3"/>
        <v>311412</v>
      </c>
    </row>
    <row r="45" spans="2:7" ht="12.75">
      <c r="B45" s="32"/>
      <c r="C45" s="33">
        <v>430000</v>
      </c>
      <c r="D45" s="34">
        <f t="shared" si="0"/>
        <v>318825.5357010455</v>
      </c>
      <c r="E45" s="32">
        <f t="shared" si="1"/>
        <v>318825.5357010455</v>
      </c>
      <c r="F45" s="32">
        <f t="shared" si="2"/>
        <v>318827</v>
      </c>
      <c r="G45" s="32">
        <f t="shared" si="3"/>
        <v>318826</v>
      </c>
    </row>
    <row r="46" spans="2:7" ht="12.75">
      <c r="B46" s="32"/>
      <c r="C46" s="33">
        <v>440000</v>
      </c>
      <c r="D46" s="34">
        <f t="shared" si="0"/>
        <v>326240.08304293023</v>
      </c>
      <c r="E46" s="32">
        <f t="shared" si="1"/>
        <v>326240.08304293023</v>
      </c>
      <c r="F46" s="32">
        <f t="shared" si="2"/>
        <v>326241</v>
      </c>
      <c r="G46" s="32">
        <f t="shared" si="3"/>
        <v>326242</v>
      </c>
    </row>
    <row r="47" spans="2:7" ht="12.75">
      <c r="B47" s="32"/>
      <c r="C47" s="33">
        <v>450000</v>
      </c>
      <c r="D47" s="34">
        <f t="shared" si="0"/>
        <v>333654.630384815</v>
      </c>
      <c r="E47" s="32">
        <f t="shared" si="1"/>
        <v>333654.630384815</v>
      </c>
      <c r="F47" s="32">
        <f t="shared" si="2"/>
        <v>333655</v>
      </c>
      <c r="G47" s="32">
        <f t="shared" si="3"/>
        <v>333656</v>
      </c>
    </row>
    <row r="48" spans="2:7" ht="12.75">
      <c r="B48" s="32"/>
      <c r="C48" s="33">
        <v>460000</v>
      </c>
      <c r="D48" s="34">
        <f t="shared" si="0"/>
        <v>341069.1777266998</v>
      </c>
      <c r="E48" s="32">
        <f t="shared" si="1"/>
        <v>341069.1777266998</v>
      </c>
      <c r="F48" s="32">
        <f t="shared" si="2"/>
        <v>341071</v>
      </c>
      <c r="G48" s="32">
        <f t="shared" si="3"/>
        <v>341070</v>
      </c>
    </row>
    <row r="49" spans="2:7" ht="12.75">
      <c r="B49" s="32"/>
      <c r="C49" s="33">
        <v>470000</v>
      </c>
      <c r="D49" s="34">
        <f t="shared" si="0"/>
        <v>348483.72506858455</v>
      </c>
      <c r="E49" s="32">
        <f t="shared" si="1"/>
        <v>348483.72506858455</v>
      </c>
      <c r="F49" s="32">
        <f t="shared" si="2"/>
        <v>348485</v>
      </c>
      <c r="G49" s="32">
        <f t="shared" si="3"/>
        <v>348484</v>
      </c>
    </row>
    <row r="50" spans="2:7" ht="12.75">
      <c r="B50" s="32"/>
      <c r="C50" s="33">
        <v>480000</v>
      </c>
      <c r="D50" s="34">
        <f t="shared" si="0"/>
        <v>355898.27241046936</v>
      </c>
      <c r="E50" s="32">
        <f t="shared" si="1"/>
        <v>355898.27241046936</v>
      </c>
      <c r="F50" s="32">
        <f t="shared" si="2"/>
        <v>355899</v>
      </c>
      <c r="G50" s="32">
        <f t="shared" si="3"/>
        <v>355900</v>
      </c>
    </row>
    <row r="51" spans="2:7" ht="12.75">
      <c r="B51" s="32"/>
      <c r="C51" s="33">
        <v>490000</v>
      </c>
      <c r="D51" s="34">
        <f t="shared" si="0"/>
        <v>363312.8197523541</v>
      </c>
      <c r="E51" s="32">
        <f t="shared" si="1"/>
        <v>363312.8197523541</v>
      </c>
      <c r="F51" s="32">
        <f t="shared" si="2"/>
        <v>363313</v>
      </c>
      <c r="G51" s="32">
        <f t="shared" si="3"/>
        <v>363314</v>
      </c>
    </row>
    <row r="52" spans="2:7" ht="12.75">
      <c r="B52" s="32"/>
      <c r="C52" s="33">
        <v>500000</v>
      </c>
      <c r="D52" s="34">
        <f t="shared" si="0"/>
        <v>370727.36709423887</v>
      </c>
      <c r="E52" s="32">
        <f t="shared" si="1"/>
        <v>370727.36709423887</v>
      </c>
      <c r="F52" s="32">
        <f t="shared" si="2"/>
        <v>370729</v>
      </c>
      <c r="G52" s="32">
        <f t="shared" si="3"/>
        <v>370728</v>
      </c>
    </row>
    <row r="53" spans="2:7" ht="12.75">
      <c r="B53" s="32"/>
      <c r="C53" s="33">
        <v>510000</v>
      </c>
      <c r="D53" s="34">
        <f t="shared" si="0"/>
        <v>378141.9144361237</v>
      </c>
      <c r="E53" s="32">
        <f t="shared" si="1"/>
        <v>378141.9144361237</v>
      </c>
      <c r="F53" s="32">
        <f t="shared" si="2"/>
        <v>378143</v>
      </c>
      <c r="G53" s="32">
        <f t="shared" si="3"/>
        <v>378142</v>
      </c>
    </row>
    <row r="54" spans="2:7" ht="12.75">
      <c r="B54" s="32"/>
      <c r="C54" s="33">
        <v>520000</v>
      </c>
      <c r="D54" s="34">
        <f t="shared" si="0"/>
        <v>385556.46177800844</v>
      </c>
      <c r="E54" s="32">
        <f t="shared" si="1"/>
        <v>385556.46177800844</v>
      </c>
      <c r="F54" s="32">
        <f t="shared" si="2"/>
        <v>385557</v>
      </c>
      <c r="G54" s="32">
        <f t="shared" si="3"/>
        <v>385558</v>
      </c>
    </row>
    <row r="55" spans="2:7" ht="12.75">
      <c r="B55" s="32"/>
      <c r="C55" s="33">
        <v>530000</v>
      </c>
      <c r="D55" s="34">
        <f t="shared" si="0"/>
        <v>392971.00911989325</v>
      </c>
      <c r="E55" s="32">
        <f t="shared" si="1"/>
        <v>392971.00911989325</v>
      </c>
      <c r="F55" s="32">
        <f t="shared" si="2"/>
        <v>392973</v>
      </c>
      <c r="G55" s="32">
        <f t="shared" si="3"/>
        <v>392972</v>
      </c>
    </row>
    <row r="56" spans="2:7" ht="12.75">
      <c r="B56" s="32"/>
      <c r="C56" s="33">
        <v>540000</v>
      </c>
      <c r="D56" s="34">
        <f t="shared" si="0"/>
        <v>400385.556461778</v>
      </c>
      <c r="E56" s="32">
        <f t="shared" si="1"/>
        <v>400385.556461778</v>
      </c>
      <c r="F56" s="32">
        <f t="shared" si="2"/>
        <v>400387</v>
      </c>
      <c r="G56" s="32">
        <f t="shared" si="3"/>
        <v>400386</v>
      </c>
    </row>
    <row r="57" spans="1:7" ht="12.75">
      <c r="A57" s="1"/>
      <c r="B57" s="32"/>
      <c r="C57" s="33">
        <v>550000</v>
      </c>
      <c r="D57" s="34">
        <f t="shared" si="0"/>
        <v>407800.10380366276</v>
      </c>
      <c r="E57" s="32">
        <f t="shared" si="1"/>
        <v>407800.10380366276</v>
      </c>
      <c r="F57" s="32">
        <f t="shared" si="2"/>
        <v>407801</v>
      </c>
      <c r="G57" s="32">
        <f t="shared" si="3"/>
        <v>407802</v>
      </c>
    </row>
    <row r="58" spans="1:7" ht="12.75">
      <c r="A58" s="2"/>
      <c r="B58" s="32"/>
      <c r="C58" s="33">
        <v>560000</v>
      </c>
      <c r="D58" s="34">
        <f t="shared" si="0"/>
        <v>415214.65114554757</v>
      </c>
      <c r="E58" s="32">
        <f t="shared" si="1"/>
        <v>415214.65114554757</v>
      </c>
      <c r="F58" s="32">
        <f t="shared" si="2"/>
        <v>415215</v>
      </c>
      <c r="G58" s="32">
        <f t="shared" si="3"/>
        <v>415216</v>
      </c>
    </row>
    <row r="59" spans="1:7" ht="12.75">
      <c r="A59" s="2"/>
      <c r="B59" s="32"/>
      <c r="C59" s="33">
        <v>570000</v>
      </c>
      <c r="D59" s="34">
        <f t="shared" si="0"/>
        <v>422629.1984874323</v>
      </c>
      <c r="E59" s="32">
        <f t="shared" si="1"/>
        <v>422629.1984874323</v>
      </c>
      <c r="F59" s="32">
        <f t="shared" si="2"/>
        <v>422631</v>
      </c>
      <c r="G59" s="32">
        <f t="shared" si="3"/>
        <v>422630</v>
      </c>
    </row>
    <row r="60" spans="1:7" ht="12.75">
      <c r="A60" s="2"/>
      <c r="B60" s="32"/>
      <c r="C60" s="33">
        <v>580000</v>
      </c>
      <c r="D60" s="34">
        <f t="shared" si="0"/>
        <v>430043.74582931714</v>
      </c>
      <c r="E60" s="32">
        <f t="shared" si="1"/>
        <v>430043.74582931714</v>
      </c>
      <c r="F60" s="32">
        <f t="shared" si="2"/>
        <v>430045</v>
      </c>
      <c r="G60" s="32">
        <f t="shared" si="3"/>
        <v>430044</v>
      </c>
    </row>
    <row r="61" spans="1:7" ht="12.75">
      <c r="A61" s="2"/>
      <c r="B61" s="32"/>
      <c r="C61" s="33">
        <v>590000</v>
      </c>
      <c r="D61" s="34">
        <f t="shared" si="0"/>
        <v>437458.2931712019</v>
      </c>
      <c r="E61" s="32">
        <f t="shared" si="1"/>
        <v>437458.2931712019</v>
      </c>
      <c r="F61" s="32">
        <f t="shared" si="2"/>
        <v>437459</v>
      </c>
      <c r="G61" s="32">
        <f t="shared" si="3"/>
        <v>437460</v>
      </c>
    </row>
    <row r="62" spans="2:7" ht="13.5" thickBot="1">
      <c r="B62" s="35"/>
      <c r="C62" s="36">
        <v>600000</v>
      </c>
      <c r="D62" s="37">
        <f t="shared" si="0"/>
        <v>444872.84051308664</v>
      </c>
      <c r="E62" s="35">
        <f t="shared" si="1"/>
        <v>444872.84051308664</v>
      </c>
      <c r="F62" s="35">
        <f t="shared" si="2"/>
        <v>444873</v>
      </c>
      <c r="G62" s="35">
        <f t="shared" si="3"/>
        <v>444874</v>
      </c>
    </row>
  </sheetData>
  <sheetProtection/>
  <mergeCells count="1">
    <mergeCell ref="F2:G2"/>
  </mergeCells>
  <printOptions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Contabilidad y </dc:creator>
  <cp:keywords/>
  <dc:description/>
  <cp:lastModifiedBy>Usuario</cp:lastModifiedBy>
  <cp:lastPrinted>2003-02-24T17:07:02Z</cp:lastPrinted>
  <dcterms:created xsi:type="dcterms:W3CDTF">2001-03-19T11:33:28Z</dcterms:created>
  <dcterms:modified xsi:type="dcterms:W3CDTF">2012-02-08T13:20:46Z</dcterms:modified>
  <cp:category/>
  <cp:version/>
  <cp:contentType/>
  <cp:contentStatus/>
</cp:coreProperties>
</file>