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10" windowHeight="7095" tabRatio="680" activeTab="0"/>
  </bookViews>
  <sheets>
    <sheet name="VF" sheetId="1" r:id="rId1"/>
    <sheet name="TASA" sheetId="2" r:id="rId2"/>
    <sheet name="Pujol" sheetId="3" r:id="rId3"/>
    <sheet name="VF-2" sheetId="4" r:id="rId4"/>
    <sheet name="TAE" sheetId="5" r:id="rId5"/>
    <sheet name="NPER" sheetId="6" r:id="rId6"/>
    <sheet name="VA" sheetId="7" r:id="rId7"/>
    <sheet name="RENDTO.DESC" sheetId="8" r:id="rId8"/>
    <sheet name="PRECIO.DESCUENTO" sheetId="9" r:id="rId9"/>
    <sheet name="PRECIO.DESCUENTO-2" sheetId="10" r:id="rId10"/>
    <sheet name="PRECIO.DESCUENTO-3" sheetId="11" r:id="rId11"/>
    <sheet name="TASA.DESC" sheetId="12" r:id="rId12"/>
  </sheets>
  <definedNames/>
  <calcPr fullCalcOnLoad="1"/>
</workbook>
</file>

<file path=xl/sharedStrings.xml><?xml version="1.0" encoding="utf-8"?>
<sst xmlns="http://schemas.openxmlformats.org/spreadsheetml/2006/main" count="65" uniqueCount="57">
  <si>
    <t>El valor final de 1000€, al 1% mensual durante 1 año (12 meses)</t>
  </si>
  <si>
    <t>Si lo ponemos todo en años, se pone la tasa efectiva</t>
  </si>
  <si>
    <t>El valor actual de 1.210€, al 10% durante 2 años</t>
  </si>
  <si>
    <t>Base es 2 para el año comercial y 3 para el civil</t>
  </si>
  <si>
    <t>=VF(10%;2;;-1000;)</t>
  </si>
  <si>
    <t>=TASA(2;;-1000;1210)</t>
  </si>
  <si>
    <r>
      <t>=TASA(nper;</t>
    </r>
    <r>
      <rPr>
        <b/>
        <strike/>
        <sz val="20"/>
        <color indexed="8"/>
        <rFont val="Arial"/>
        <family val="2"/>
      </rPr>
      <t>pago</t>
    </r>
    <r>
      <rPr>
        <b/>
        <sz val="20"/>
        <color indexed="8"/>
        <rFont val="Arial"/>
        <family val="2"/>
      </rPr>
      <t>;va;vf;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estimar</t>
    </r>
    <r>
      <rPr>
        <b/>
        <sz val="20"/>
        <color indexed="8"/>
        <rFont val="Arial"/>
        <family val="2"/>
      </rPr>
      <t>)</t>
    </r>
  </si>
  <si>
    <t>=NPER(0,1;;-1000;1210)</t>
  </si>
  <si>
    <r>
      <t>=NPER(tasa,</t>
    </r>
    <r>
      <rPr>
        <b/>
        <strike/>
        <sz val="20"/>
        <color indexed="8"/>
        <rFont val="Arial"/>
        <family val="2"/>
      </rPr>
      <t>pago</t>
    </r>
    <r>
      <rPr>
        <b/>
        <sz val="20"/>
        <color indexed="8"/>
        <rFont val="Arial"/>
        <family val="2"/>
      </rPr>
      <t>,va, vf, tipo )</t>
    </r>
  </si>
  <si>
    <t>=VA(0,1;2;;1210;)</t>
  </si>
  <si>
    <r>
      <t>=VA(tasa;nper;</t>
    </r>
    <r>
      <rPr>
        <b/>
        <strike/>
        <sz val="20"/>
        <color indexed="8"/>
        <rFont val="Arial"/>
        <family val="2"/>
      </rPr>
      <t>pago</t>
    </r>
    <r>
      <rPr>
        <b/>
        <sz val="20"/>
        <color indexed="8"/>
        <rFont val="Arial"/>
        <family val="2"/>
      </rPr>
      <t>;vf;tipo)</t>
    </r>
  </si>
  <si>
    <t>=TASA.DESC(HOY();HOY()+365;11500;12000)</t>
  </si>
  <si>
    <r>
      <t>=TASA.DESC(liq;vencto;precio;valor_de_rescate;</t>
    </r>
    <r>
      <rPr>
        <b/>
        <strike/>
        <sz val="20"/>
        <color indexed="8"/>
        <rFont val="Arial"/>
        <family val="2"/>
      </rPr>
      <t>base</t>
    </r>
    <r>
      <rPr>
        <b/>
        <sz val="20"/>
        <color indexed="8"/>
        <rFont val="Arial"/>
        <family val="2"/>
      </rPr>
      <t>)</t>
    </r>
  </si>
  <si>
    <t>=PRECIO.DESCUENTO(HOY();HOY()+365;0,041667;12000)</t>
  </si>
  <si>
    <r>
      <t xml:space="preserve">=PRECIO.DESCUENTO(liq; vencto; descuento; valor_de_rescate; </t>
    </r>
    <r>
      <rPr>
        <b/>
        <strike/>
        <sz val="20"/>
        <color indexed="8"/>
        <rFont val="Arial"/>
        <family val="2"/>
      </rPr>
      <t>base</t>
    </r>
    <r>
      <rPr>
        <b/>
        <sz val="20"/>
        <color indexed="8"/>
        <rFont val="Arial"/>
        <family val="2"/>
      </rPr>
      <t>)</t>
    </r>
  </si>
  <si>
    <t>El tanto de descuento es 10% anual. Es descuento simple comercial.</t>
  </si>
  <si>
    <t>=PRECIO.DESCUENTO(HOY();HOY()+11*365;0,1;12000;3)</t>
  </si>
  <si>
    <t>=PRECIO.DESCUENTO(HOY();HOY()+90;0,1;12000;2)</t>
  </si>
  <si>
    <t>=RENDTO.DESC(liq;vencto;precio;valor_de_rescate;base)</t>
  </si>
  <si>
    <t>Un 4% mensual, es un 48% nominal anual y un 60,10% de interés efectivo anual</t>
  </si>
  <si>
    <t>4% mensual -&gt;</t>
  </si>
  <si>
    <t>anual</t>
  </si>
  <si>
    <t>mensual</t>
  </si>
  <si>
    <t>60,1032% anual -&gt;</t>
  </si>
  <si>
    <t>=VF(4%;12;;-100;)</t>
  </si>
  <si>
    <t>=(B9-100)/100</t>
  </si>
  <si>
    <t>=TASA.NOMINAL(60,1032%;12)</t>
  </si>
  <si>
    <t>El valor final de 1000€, al 10% dentro de 2 años</t>
  </si>
  <si>
    <t>1000€ se han convertido en 1210€ durante 2 años</t>
  </si>
  <si>
    <t>¿Cuál es el tipo de interés?</t>
  </si>
  <si>
    <t>El valor actual es 1000</t>
  </si>
  <si>
    <t>Calcular el número de periodos</t>
  </si>
  <si>
    <t>El valor final es 1210€, al 10% anual</t>
  </si>
  <si>
    <t>Calcular el tanto de descuento de un pagaré de nominal 12.000€</t>
  </si>
  <si>
    <t xml:space="preserve">Se pagará dentro de 1 año. </t>
  </si>
  <si>
    <t>Calcular el efectivo de un pagaré cuyo nominal es 12.000€</t>
  </si>
  <si>
    <t>Se pagará dentro de 11 años.</t>
  </si>
  <si>
    <t xml:space="preserve">Se pagará dentro de 90 días. </t>
  </si>
  <si>
    <t>Calcular el tanto de descuento de un pagaré cuyo nominal es 12.000€</t>
  </si>
  <si>
    <t>Se pagará dentro de 1 año</t>
  </si>
  <si>
    <t>840.000€ se han convertido en 8.000.000€ durante 12 años</t>
  </si>
  <si>
    <t>=TASA(12;;-840000;8000000)</t>
  </si>
  <si>
    <t>al 10% anual, durante un año</t>
  </si>
  <si>
    <t>=RENDTO.DESC(HOY();HOY()+365;11520;12000)</t>
  </si>
  <si>
    <r>
      <t xml:space="preserve">Nos han descontado 480€. Siendo </t>
    </r>
    <r>
      <rPr>
        <b/>
        <sz val="20"/>
        <color indexed="10"/>
        <rFont val="Arial"/>
        <family val="2"/>
      </rPr>
      <t>descuento simple racional</t>
    </r>
    <r>
      <rPr>
        <b/>
        <sz val="20"/>
        <color indexed="8"/>
        <rFont val="Arial"/>
        <family val="2"/>
      </rPr>
      <t>.</t>
    </r>
  </si>
  <si>
    <r>
      <t xml:space="preserve">El tanto de descuento es 4,166667%. Es </t>
    </r>
    <r>
      <rPr>
        <b/>
        <sz val="20"/>
        <color indexed="10"/>
        <rFont val="Arial"/>
        <family val="2"/>
      </rPr>
      <t>descuento simple comercial</t>
    </r>
    <r>
      <rPr>
        <b/>
        <sz val="20"/>
        <color indexed="8"/>
        <rFont val="Arial"/>
        <family val="2"/>
      </rPr>
      <t>.</t>
    </r>
  </si>
  <si>
    <r>
      <t xml:space="preserve">Nos han descontado 500€. Es </t>
    </r>
    <r>
      <rPr>
        <b/>
        <sz val="20"/>
        <color indexed="10"/>
        <rFont val="Arial"/>
        <family val="2"/>
      </rPr>
      <t>descuento simple comercial</t>
    </r>
    <r>
      <rPr>
        <b/>
        <sz val="20"/>
        <color indexed="8"/>
        <rFont val="Arial"/>
        <family val="2"/>
      </rPr>
      <t>.</t>
    </r>
  </si>
  <si>
    <t>Puedo usar TASA() porque es descuento simple racional y un periodo…</t>
  </si>
  <si>
    <t>A mano</t>
  </si>
  <si>
    <t>Si nos descuentan 480 (como el ejemplo anterior)</t>
  </si>
  <si>
    <r>
      <t>=VF(tasa;nper;</t>
    </r>
    <r>
      <rPr>
        <b/>
        <strike/>
        <sz val="20"/>
        <color indexed="10"/>
        <rFont val="Arial"/>
        <family val="2"/>
      </rPr>
      <t>pago</t>
    </r>
    <r>
      <rPr>
        <b/>
        <sz val="20"/>
        <color indexed="8"/>
        <rFont val="Arial"/>
        <family val="2"/>
      </rPr>
      <t>;va;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)</t>
    </r>
  </si>
  <si>
    <t>➳ todo en meses</t>
  </si>
  <si>
    <t>➳ todo en años</t>
  </si>
  <si>
    <t>con RENDTO.DESC()</t>
  </si>
  <si>
    <t xml:space="preserve">con TASA(). </t>
  </si>
  <si>
    <t>El otro ejemplo (5.000 -&gt; 4.500)</t>
  </si>
  <si>
    <t>4x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</si>
</sst>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0.0000%"/>
    <numFmt numFmtId="169" formatCode="0.00000%"/>
    <numFmt numFmtId="170" formatCode="#,##0.000\ &quot;€&quot;;[Red]\-#,##0.000\ &quot;€&quot;"/>
    <numFmt numFmtId="171" formatCode="#,##0.0000\ &quot;€&quot;;[Red]\-#,##0.0000\ &quot;€&quot;"/>
    <numFmt numFmtId="172" formatCode="#,##0.00000\ &quot;€&quot;;[Red]\-#,##0.00000\ &quot;€&quot;"/>
    <numFmt numFmtId="173" formatCode="#,##0.000000\ &quot;€&quot;;[Red]\-#,##0.000000\ &quot;€&quot;"/>
    <numFmt numFmtId="174" formatCode="#,##0.0000000\ &quot;€&quot;;[Red]\-#,##0.0000000\ &quot;€&quot;"/>
    <numFmt numFmtId="175" formatCode="_-* #,##0.0\ _€_-;\-* #,##0.0\ _€_-;_-* &quot;-&quot;??\ _€_-;_-@_-"/>
    <numFmt numFmtId="176" formatCode="_-* #,##0\ _€_-;\-* #,##0\ _€_-;_-* &quot;-&quot;??\ _€_-;_-@_-"/>
    <numFmt numFmtId="177" formatCode="0.000"/>
    <numFmt numFmtId="178" formatCode="0.0000"/>
    <numFmt numFmtId="179" formatCode="0.00000"/>
    <numFmt numFmtId="180" formatCode="0.0"/>
    <numFmt numFmtId="181" formatCode="_-[$$-540A]* #,##0.00_ ;_-[$$-540A]* \-#,##0.00\ ;_-[$$-540A]* &quot;-&quot;??_ ;_-@_ "/>
    <numFmt numFmtId="182" formatCode="_-[$$-540A]* #,##0.0_ ;_-[$$-540A]* \-#,##0.0\ ;_-[$$-540A]* &quot;-&quot;??_ ;_-@_ "/>
    <numFmt numFmtId="183" formatCode="_-[$$-540A]* #,##0_ ;_-[$$-540A]* \-#,##0\ ;_-[$$-540A]* &quot;-&quot;??_ ;_-@_ "/>
    <numFmt numFmtId="184" formatCode="#,##0.0\ &quot;€&quot;;[Red]\-#,##0.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trike/>
      <sz val="20"/>
      <color indexed="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trike/>
      <sz val="2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10" fontId="43" fillId="0" borderId="10" xfId="53" applyNumberFormat="1" applyFont="1" applyBorder="1" applyAlignment="1">
      <alignment/>
    </xf>
    <xf numFmtId="0" fontId="43" fillId="0" borderId="0" xfId="0" applyFont="1" applyBorder="1" applyAlignment="1">
      <alignment/>
    </xf>
    <xf numFmtId="10" fontId="43" fillId="0" borderId="0" xfId="53" applyNumberFormat="1" applyFont="1" applyAlignment="1">
      <alignment/>
    </xf>
    <xf numFmtId="0" fontId="43" fillId="0" borderId="0" xfId="0" applyFont="1" applyAlignment="1" quotePrefix="1">
      <alignment horizontal="right"/>
    </xf>
    <xf numFmtId="170" fontId="43" fillId="0" borderId="0" xfId="0" applyNumberFormat="1" applyFont="1" applyBorder="1" applyAlignment="1">
      <alignment/>
    </xf>
    <xf numFmtId="168" fontId="43" fillId="0" borderId="0" xfId="53" applyNumberFormat="1" applyFont="1" applyBorder="1" applyAlignment="1">
      <alignment/>
    </xf>
    <xf numFmtId="14" fontId="43" fillId="0" borderId="0" xfId="0" applyNumberFormat="1" applyFont="1" applyAlignment="1">
      <alignment/>
    </xf>
    <xf numFmtId="166" fontId="43" fillId="0" borderId="0" xfId="53" applyNumberFormat="1" applyFont="1" applyAlignment="1">
      <alignment/>
    </xf>
    <xf numFmtId="0" fontId="43" fillId="0" borderId="11" xfId="0" applyFont="1" applyBorder="1" applyAlignment="1" quotePrefix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8" fontId="43" fillId="7" borderId="10" xfId="0" applyNumberFormat="1" applyFont="1" applyFill="1" applyBorder="1" applyAlignment="1">
      <alignment/>
    </xf>
    <xf numFmtId="10" fontId="43" fillId="7" borderId="10" xfId="53" applyNumberFormat="1" applyFont="1" applyFill="1" applyBorder="1" applyAlignment="1">
      <alignment/>
    </xf>
    <xf numFmtId="176" fontId="43" fillId="7" borderId="10" xfId="47" applyNumberFormat="1" applyFont="1" applyFill="1" applyBorder="1" applyAlignment="1">
      <alignment horizontal="center"/>
    </xf>
    <xf numFmtId="8" fontId="4" fillId="7" borderId="10" xfId="0" applyNumberFormat="1" applyFont="1" applyFill="1" applyBorder="1" applyAlignment="1">
      <alignment/>
    </xf>
    <xf numFmtId="169" fontId="43" fillId="7" borderId="10" xfId="53" applyNumberFormat="1" applyFont="1" applyFill="1" applyBorder="1" applyAlignment="1">
      <alignment/>
    </xf>
    <xf numFmtId="43" fontId="43" fillId="7" borderId="10" xfId="47" applyFont="1" applyFill="1" applyBorder="1" applyAlignment="1">
      <alignment/>
    </xf>
    <xf numFmtId="168" fontId="43" fillId="0" borderId="10" xfId="53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9" fontId="43" fillId="0" borderId="11" xfId="53" applyNumberFormat="1" applyFont="1" applyBorder="1" applyAlignment="1" quotePrefix="1">
      <alignment/>
    </xf>
    <xf numFmtId="10" fontId="43" fillId="0" borderId="0" xfId="0" applyNumberFormat="1" applyFont="1" applyAlignment="1">
      <alignment/>
    </xf>
    <xf numFmtId="10" fontId="43" fillId="0" borderId="0" xfId="53" applyNumberFormat="1" applyFont="1" applyAlignment="1">
      <alignment horizontal="center"/>
    </xf>
    <xf numFmtId="8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83" fontId="43" fillId="0" borderId="0" xfId="0" applyNumberFormat="1" applyFont="1" applyAlignment="1">
      <alignment/>
    </xf>
    <xf numFmtId="0" fontId="45" fillId="0" borderId="0" xfId="0" applyFont="1" applyAlignment="1">
      <alignment/>
    </xf>
    <xf numFmtId="6" fontId="43" fillId="7" borderId="10" xfId="0" applyNumberFormat="1" applyFont="1" applyFill="1" applyBorder="1" applyAlignment="1">
      <alignment/>
    </xf>
    <xf numFmtId="6" fontId="43" fillId="0" borderId="0" xfId="0" applyNumberFormat="1" applyFont="1" applyAlignment="1">
      <alignment/>
    </xf>
    <xf numFmtId="0" fontId="43" fillId="0" borderId="11" xfId="0" applyFont="1" applyBorder="1" applyAlignment="1" quotePrefix="1">
      <alignment horizontal="center"/>
    </xf>
    <xf numFmtId="0" fontId="43" fillId="0" borderId="12" xfId="0" applyFont="1" applyBorder="1" applyAlignment="1" quotePrefix="1">
      <alignment horizontal="center"/>
    </xf>
    <xf numFmtId="0" fontId="43" fillId="0" borderId="13" xfId="0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4</xdr:row>
      <xdr:rowOff>76200</xdr:rowOff>
    </xdr:from>
    <xdr:to>
      <xdr:col>6</xdr:col>
      <xdr:colOff>95250</xdr:colOff>
      <xdr:row>6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66800"/>
          <a:ext cx="18478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133350</xdr:colOff>
      <xdr:row>8</xdr:row>
      <xdr:rowOff>85725</xdr:rowOff>
    </xdr:from>
    <xdr:to>
      <xdr:col>5</xdr:col>
      <xdr:colOff>752475</xdr:colOff>
      <xdr:row>10</xdr:row>
      <xdr:rowOff>76200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95500"/>
          <a:ext cx="59340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10</xdr:row>
      <xdr:rowOff>209550</xdr:rowOff>
    </xdr:from>
    <xdr:to>
      <xdr:col>4</xdr:col>
      <xdr:colOff>0</xdr:colOff>
      <xdr:row>12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76550"/>
          <a:ext cx="2028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228600</xdr:rowOff>
    </xdr:from>
    <xdr:to>
      <xdr:col>7</xdr:col>
      <xdr:colOff>685800</xdr:colOff>
      <xdr:row>18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562350"/>
          <a:ext cx="3705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85725</xdr:rowOff>
    </xdr:from>
    <xdr:to>
      <xdr:col>8</xdr:col>
      <xdr:colOff>47625</xdr:colOff>
      <xdr:row>3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81025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10</xdr:row>
      <xdr:rowOff>323850</xdr:rowOff>
    </xdr:from>
    <xdr:to>
      <xdr:col>5</xdr:col>
      <xdr:colOff>238125</xdr:colOff>
      <xdr:row>13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0" t="50004" r="10708" b="22468"/>
        <a:stretch>
          <a:fillRect/>
        </a:stretch>
      </xdr:blipFill>
      <xdr:spPr>
        <a:xfrm>
          <a:off x="3781425" y="3676650"/>
          <a:ext cx="1504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D12"/>
  <sheetViews>
    <sheetView tabSelected="1" zoomScale="115" zoomScaleNormal="115" zoomScalePageLayoutView="0" workbookViewId="0" topLeftCell="A1">
      <selection activeCell="A1" sqref="A1"/>
    </sheetView>
  </sheetViews>
  <sheetFormatPr defaultColWidth="13.28125" defaultRowHeight="15"/>
  <cols>
    <col min="1" max="1" width="2.8515625" style="2" customWidth="1"/>
    <col min="2" max="2" width="24.140625" style="2" customWidth="1"/>
    <col min="3" max="3" width="18.00390625" style="2" customWidth="1"/>
    <col min="4" max="4" width="21.421875" style="2" customWidth="1"/>
    <col min="5" max="16384" width="13.28125" style="2" customWidth="1"/>
  </cols>
  <sheetData>
    <row r="1" ht="12.75" customHeight="1"/>
    <row r="2" ht="26.25">
      <c r="B2" s="2" t="s">
        <v>27</v>
      </c>
    </row>
    <row r="3" ht="12" customHeight="1" thickBot="1"/>
    <row r="4" spans="2:4" ht="27" thickBot="1">
      <c r="B4" s="12" t="s">
        <v>50</v>
      </c>
      <c r="C4" s="13"/>
      <c r="D4" s="14"/>
    </row>
    <row r="5" ht="12.75" customHeight="1" thickBot="1"/>
    <row r="6" spans="2:3" s="5" customFormat="1" ht="27" thickBot="1">
      <c r="B6" s="12" t="s">
        <v>4</v>
      </c>
      <c r="C6" s="14"/>
    </row>
    <row r="7" ht="13.5" customHeight="1" thickBot="1"/>
    <row r="8" spans="2:4" ht="27" thickBot="1">
      <c r="B8" s="31">
        <f>FV(10%,2,,-1000)</f>
        <v>1210.0000000000002</v>
      </c>
      <c r="C8" s="32"/>
      <c r="D8" s="31">
        <f>1000*(1+10%)^2</f>
        <v>1210.0000000000002</v>
      </c>
    </row>
    <row r="9" ht="26.25"/>
    <row r="10" ht="26.25">
      <c r="B10" s="27"/>
    </row>
    <row r="11" ht="26.25"/>
    <row r="12" ht="26.25">
      <c r="B12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L10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2.57421875" style="1" customWidth="1"/>
    <col min="2" max="2" width="22.8515625" style="1" bestFit="1" customWidth="1"/>
    <col min="3" max="16384" width="11.421875" style="1" customWidth="1"/>
  </cols>
  <sheetData>
    <row r="2" ht="26.25">
      <c r="B2" s="2" t="s">
        <v>35</v>
      </c>
    </row>
    <row r="3" ht="26.25">
      <c r="B3" s="2" t="s">
        <v>36</v>
      </c>
    </row>
    <row r="4" ht="26.25">
      <c r="B4" s="2" t="s">
        <v>15</v>
      </c>
    </row>
    <row r="5" ht="26.25" thickBot="1"/>
    <row r="6" spans="2:12" ht="27" thickBot="1">
      <c r="B6" s="12" t="s">
        <v>14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ht="27" thickBot="1">
      <c r="B7" s="2"/>
    </row>
    <row r="8" spans="2:12" ht="27" thickBot="1">
      <c r="B8" s="12" t="s">
        <v>16</v>
      </c>
      <c r="C8" s="22"/>
      <c r="D8" s="22"/>
      <c r="E8" s="22"/>
      <c r="F8" s="22"/>
      <c r="G8" s="22"/>
      <c r="H8" s="22"/>
      <c r="I8" s="22"/>
      <c r="J8" s="22"/>
      <c r="K8" s="22"/>
      <c r="L8" s="23"/>
    </row>
    <row r="9" ht="27" thickBot="1">
      <c r="B9" s="3"/>
    </row>
    <row r="10" ht="27" thickBot="1">
      <c r="B10" s="20">
        <f ca="1">_XLL.PRECIO.DESCUENTO(TODAY(),TODAY()+11*365,0.1,12000,3)</f>
        <v>-1200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L11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4.57421875" style="1" customWidth="1"/>
    <col min="2" max="2" width="25.00390625" style="1" bestFit="1" customWidth="1"/>
    <col min="3" max="16384" width="11.421875" style="1" customWidth="1"/>
  </cols>
  <sheetData>
    <row r="2" ht="26.25">
      <c r="B2" s="2" t="s">
        <v>35</v>
      </c>
    </row>
    <row r="3" ht="26.25">
      <c r="B3" s="2" t="s">
        <v>37</v>
      </c>
    </row>
    <row r="4" ht="26.25">
      <c r="B4" s="2" t="s">
        <v>15</v>
      </c>
    </row>
    <row r="5" ht="26.25">
      <c r="B5" s="2" t="s">
        <v>3</v>
      </c>
    </row>
    <row r="6" ht="27" thickBot="1">
      <c r="B6" s="2"/>
    </row>
    <row r="7" spans="2:12" ht="27" thickBot="1">
      <c r="B7" s="12" t="s">
        <v>14</v>
      </c>
      <c r="C7" s="22"/>
      <c r="D7" s="22"/>
      <c r="E7" s="22"/>
      <c r="F7" s="22"/>
      <c r="G7" s="22"/>
      <c r="H7" s="22"/>
      <c r="I7" s="22"/>
      <c r="J7" s="22"/>
      <c r="K7" s="22"/>
      <c r="L7" s="23"/>
    </row>
    <row r="8" ht="27" thickBot="1">
      <c r="B8" s="2"/>
    </row>
    <row r="9" spans="2:12" ht="27" thickBot="1">
      <c r="B9" s="12" t="s">
        <v>17</v>
      </c>
      <c r="C9" s="22"/>
      <c r="D9" s="22"/>
      <c r="E9" s="22"/>
      <c r="F9" s="22"/>
      <c r="G9" s="22"/>
      <c r="H9" s="22"/>
      <c r="I9" s="22"/>
      <c r="J9" s="22"/>
      <c r="K9" s="22"/>
      <c r="L9" s="23"/>
    </row>
    <row r="10" ht="27" thickBot="1">
      <c r="B10" s="3"/>
    </row>
    <row r="11" ht="27" thickBot="1">
      <c r="B11" s="20">
        <f ca="1">_XLL.PRECIO.DESCUENTO(TODAY(),TODAY()+90,0.1,12000,2)</f>
        <v>11700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:I13"/>
  <sheetViews>
    <sheetView zoomScale="85" zoomScaleNormal="85" zoomScalePageLayoutView="0" workbookViewId="0" topLeftCell="A1">
      <selection activeCell="K4" sqref="K4"/>
    </sheetView>
  </sheetViews>
  <sheetFormatPr defaultColWidth="11.421875" defaultRowHeight="15"/>
  <cols>
    <col min="1" max="1" width="3.140625" style="2" customWidth="1"/>
    <col min="2" max="2" width="19.140625" style="2" bestFit="1" customWidth="1"/>
    <col min="3" max="5" width="11.421875" style="2" customWidth="1"/>
    <col min="6" max="6" width="21.140625" style="2" bestFit="1" customWidth="1"/>
    <col min="7" max="8" width="11.421875" style="2" customWidth="1"/>
    <col min="9" max="9" width="14.7109375" style="2" bestFit="1" customWidth="1"/>
    <col min="10" max="16384" width="11.421875" style="2" customWidth="1"/>
  </cols>
  <sheetData>
    <row r="2" ht="26.25">
      <c r="B2" s="2" t="s">
        <v>33</v>
      </c>
    </row>
    <row r="3" ht="26.25">
      <c r="B3" s="2" t="s">
        <v>34</v>
      </c>
    </row>
    <row r="4" ht="26.25">
      <c r="B4" s="2" t="s">
        <v>46</v>
      </c>
    </row>
    <row r="5" ht="27" thickBot="1"/>
    <row r="6" spans="2:9" ht="27" thickBot="1">
      <c r="B6" s="12" t="s">
        <v>12</v>
      </c>
      <c r="C6" s="13"/>
      <c r="D6" s="13"/>
      <c r="E6" s="13"/>
      <c r="F6" s="13"/>
      <c r="G6" s="13"/>
      <c r="H6" s="13"/>
      <c r="I6" s="14"/>
    </row>
    <row r="7" ht="27" thickBot="1"/>
    <row r="8" spans="2:9" ht="27" thickBot="1">
      <c r="B8" s="24" t="s">
        <v>11</v>
      </c>
      <c r="C8" s="13"/>
      <c r="D8" s="13"/>
      <c r="E8" s="13"/>
      <c r="F8" s="13"/>
      <c r="G8" s="13"/>
      <c r="H8" s="13"/>
      <c r="I8" s="14"/>
    </row>
    <row r="9" ht="27" thickBot="1"/>
    <row r="10" spans="2:6" ht="27" thickBot="1">
      <c r="B10" s="19">
        <f ca="1">_XLL.TASA.DESC(TODAY(),TODAY()+365,11500,12000)</f>
        <v>0.041782729805013887</v>
      </c>
      <c r="F10" s="10"/>
    </row>
    <row r="11" ht="27" thickBot="1">
      <c r="B11" s="19">
        <f>_XLL.TASA.DESC(15/2/2016,15/2/2016+365,11500,12000)</f>
        <v>0.04166666666666663</v>
      </c>
    </row>
    <row r="12" ht="27" thickBot="1"/>
    <row r="13" spans="2:9" ht="27" thickBot="1">
      <c r="B13" s="19">
        <f ca="1">_XLL.TASA.DESC(TODAY(),TODAY()+365,11520,12000)</f>
        <v>0.040111420612813406</v>
      </c>
      <c r="C13" s="2" t="s">
        <v>49</v>
      </c>
      <c r="I13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G13"/>
  <sheetViews>
    <sheetView zoomScale="130" zoomScaleNormal="130" zoomScalePageLayoutView="0" workbookViewId="0" topLeftCell="A1">
      <selection activeCell="G12" sqref="G12"/>
    </sheetView>
  </sheetViews>
  <sheetFormatPr defaultColWidth="11.421875" defaultRowHeight="15"/>
  <cols>
    <col min="1" max="1" width="5.00390625" style="2" customWidth="1"/>
    <col min="2" max="2" width="14.7109375" style="2" bestFit="1" customWidth="1"/>
    <col min="3" max="16384" width="11.421875" style="2" customWidth="1"/>
  </cols>
  <sheetData>
    <row r="1" ht="16.5" customHeight="1"/>
    <row r="2" ht="26.25">
      <c r="B2" s="2" t="s">
        <v>28</v>
      </c>
    </row>
    <row r="3" ht="11.25" customHeight="1"/>
    <row r="4" ht="21" customHeight="1">
      <c r="B4" s="2" t="s">
        <v>29</v>
      </c>
    </row>
    <row r="5" ht="11.25" customHeight="1" thickBot="1"/>
    <row r="6" spans="2:7" ht="27" thickBot="1">
      <c r="B6" s="12" t="s">
        <v>6</v>
      </c>
      <c r="C6" s="13"/>
      <c r="D6" s="13"/>
      <c r="E6" s="13"/>
      <c r="F6" s="13"/>
      <c r="G6" s="14"/>
    </row>
    <row r="7" ht="15.75" customHeight="1" thickBot="1"/>
    <row r="8" spans="2:5" ht="27" thickBot="1">
      <c r="B8" s="12" t="s">
        <v>5</v>
      </c>
      <c r="C8" s="13"/>
      <c r="D8" s="13"/>
      <c r="E8" s="14"/>
    </row>
    <row r="9" ht="27" thickBot="1"/>
    <row r="10" ht="27" thickBot="1">
      <c r="B10" s="16">
        <f>RATE(2,,-1000,1210)</f>
        <v>0.1</v>
      </c>
    </row>
    <row r="13" ht="26.25">
      <c r="B1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G17"/>
  <sheetViews>
    <sheetView zoomScale="130" zoomScaleNormal="130" zoomScalePageLayoutView="0" workbookViewId="0" topLeftCell="A10">
      <selection activeCell="B14" sqref="B14"/>
    </sheetView>
  </sheetViews>
  <sheetFormatPr defaultColWidth="11.421875" defaultRowHeight="15"/>
  <cols>
    <col min="1" max="1" width="5.00390625" style="2" customWidth="1"/>
    <col min="2" max="2" width="16.28125" style="2" bestFit="1" customWidth="1"/>
    <col min="3" max="3" width="19.421875" style="2" customWidth="1"/>
    <col min="4" max="7" width="11.421875" style="2" customWidth="1"/>
    <col min="8" max="8" width="15.421875" style="2" customWidth="1"/>
    <col min="9" max="9" width="20.421875" style="2" bestFit="1" customWidth="1"/>
    <col min="10" max="16384" width="11.421875" style="2" customWidth="1"/>
  </cols>
  <sheetData>
    <row r="1" ht="16.5" customHeight="1"/>
    <row r="2" ht="26.25">
      <c r="B2" s="2" t="s">
        <v>40</v>
      </c>
    </row>
    <row r="3" ht="11.25" customHeight="1"/>
    <row r="4" ht="21" customHeight="1">
      <c r="B4" s="2" t="s">
        <v>29</v>
      </c>
    </row>
    <row r="5" ht="11.25" customHeight="1" thickBot="1"/>
    <row r="6" spans="2:7" ht="27" thickBot="1">
      <c r="B6" s="12" t="s">
        <v>6</v>
      </c>
      <c r="C6" s="13"/>
      <c r="D6" s="13"/>
      <c r="E6" s="13"/>
      <c r="F6" s="13"/>
      <c r="G6" s="14"/>
    </row>
    <row r="7" ht="15.75" customHeight="1" thickBot="1"/>
    <row r="8" spans="2:5" ht="27" thickBot="1">
      <c r="B8" s="12" t="s">
        <v>41</v>
      </c>
      <c r="C8" s="13"/>
      <c r="D8" s="13"/>
      <c r="E8" s="14"/>
    </row>
    <row r="9" ht="27" thickBot="1"/>
    <row r="10" ht="27" thickBot="1">
      <c r="B10" s="16">
        <f>RATE(12,,-840000,8000000)</f>
        <v>0.20661177290695823</v>
      </c>
    </row>
    <row r="11" ht="26.25"/>
    <row r="12" ht="26.25">
      <c r="B12" s="26">
        <f>(8000000/840000)^(1/12)-1</f>
        <v>0.2066117729069581</v>
      </c>
    </row>
    <row r="13" ht="26.25">
      <c r="B13" s="26"/>
    </row>
    <row r="14" ht="26.25">
      <c r="B14" s="26">
        <f>(3232/868)^(1/12)-1</f>
        <v>0.11578187470419721</v>
      </c>
    </row>
    <row r="15" ht="26.25"/>
    <row r="16" spans="2:3" ht="26.25">
      <c r="B16" s="2">
        <v>1980</v>
      </c>
      <c r="C16" s="29">
        <v>868</v>
      </c>
    </row>
    <row r="17" spans="2:3" ht="26.25">
      <c r="B17" s="2">
        <v>1992</v>
      </c>
      <c r="C17" s="29">
        <v>3232</v>
      </c>
    </row>
    <row r="18" ht="26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D12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.8515625" style="2" customWidth="1"/>
    <col min="2" max="2" width="20.140625" style="2" bestFit="1" customWidth="1"/>
    <col min="3" max="16384" width="11.421875" style="2" customWidth="1"/>
  </cols>
  <sheetData>
    <row r="2" ht="26.25">
      <c r="B2" s="2" t="s">
        <v>0</v>
      </c>
    </row>
    <row r="3" ht="13.5" customHeight="1" thickBot="1"/>
    <row r="4" spans="2:4" ht="27" thickBot="1">
      <c r="B4" s="15">
        <f>FV(1%,12,,-1000,)</f>
        <v>1126.8250301319697</v>
      </c>
      <c r="D4" s="30" t="s">
        <v>51</v>
      </c>
    </row>
    <row r="5" ht="15.75" customHeight="1"/>
    <row r="6" ht="15.75" customHeight="1" thickBot="1"/>
    <row r="7" spans="2:4" ht="26.25" customHeight="1" thickBot="1">
      <c r="B7" s="15">
        <f>FV(10%,1,,-1000,)</f>
        <v>1100</v>
      </c>
      <c r="D7" s="2" t="s">
        <v>42</v>
      </c>
    </row>
    <row r="8" ht="15.75" customHeight="1"/>
    <row r="9" ht="15.75" customHeight="1"/>
    <row r="10" ht="26.25">
      <c r="B10" s="2" t="s">
        <v>1</v>
      </c>
    </row>
    <row r="11" ht="16.5" customHeight="1" thickBot="1"/>
    <row r="12" spans="2:4" ht="27" thickBot="1">
      <c r="B12" s="15" t="s">
        <v>56</v>
      </c>
      <c r="D12" s="30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G13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2.8515625" style="2" customWidth="1"/>
    <col min="2" max="2" width="19.140625" style="2" bestFit="1" customWidth="1"/>
    <col min="3" max="3" width="14.7109375" style="2" bestFit="1" customWidth="1"/>
    <col min="4" max="5" width="11.421875" style="2" customWidth="1"/>
    <col min="6" max="6" width="19.140625" style="2" bestFit="1" customWidth="1"/>
    <col min="7" max="16384" width="11.421875" style="2" customWidth="1"/>
  </cols>
  <sheetData>
    <row r="1" ht="12.75" customHeight="1"/>
    <row r="2" ht="26.25">
      <c r="B2" s="2" t="s">
        <v>19</v>
      </c>
    </row>
    <row r="3" ht="36" customHeight="1"/>
    <row r="4" ht="39" customHeight="1" thickBot="1"/>
    <row r="5" spans="5:7" ht="27" thickBot="1">
      <c r="E5" s="7" t="s">
        <v>20</v>
      </c>
      <c r="F5" s="21">
        <f>(1+4%)^12-1</f>
        <v>0.6010322185676817</v>
      </c>
      <c r="G5" s="2" t="s">
        <v>21</v>
      </c>
    </row>
    <row r="6" ht="9.75" customHeight="1" thickBot="1"/>
    <row r="7" spans="5:7" ht="27" thickBot="1">
      <c r="E7" s="7" t="s">
        <v>23</v>
      </c>
      <c r="F7" s="4">
        <f>(1.601032^(1/12))-1</f>
        <v>0.03999998816854955</v>
      </c>
      <c r="G7" s="2" t="s">
        <v>22</v>
      </c>
    </row>
    <row r="9" spans="2:3" ht="26.25">
      <c r="B9" s="8">
        <f>FV(4%,12,,-100,)</f>
        <v>160.1032218567682</v>
      </c>
      <c r="C9" s="3" t="s">
        <v>24</v>
      </c>
    </row>
    <row r="11" spans="2:3" ht="26.25">
      <c r="B11" s="9">
        <f>(B9-100)/100</f>
        <v>0.6010322185676819</v>
      </c>
      <c r="C11" s="3" t="s">
        <v>25</v>
      </c>
    </row>
    <row r="12" ht="27" thickBot="1"/>
    <row r="13" spans="2:7" ht="27" thickBot="1">
      <c r="B13" s="6">
        <f>_XLL.TASA.NOMINAL(60.1032%,12)</f>
        <v>0.4799998580225946</v>
      </c>
      <c r="C13" s="12" t="s">
        <v>26</v>
      </c>
      <c r="D13" s="13"/>
      <c r="E13" s="13"/>
      <c r="F13" s="13"/>
      <c r="G13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E10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3.28125" style="2" customWidth="1"/>
    <col min="2" max="2" width="12.00390625" style="2" bestFit="1" customWidth="1"/>
    <col min="3" max="16384" width="11.421875" style="2" customWidth="1"/>
  </cols>
  <sheetData>
    <row r="2" ht="26.25">
      <c r="B2" s="2" t="s">
        <v>30</v>
      </c>
    </row>
    <row r="3" ht="26.25">
      <c r="B3" s="2" t="s">
        <v>32</v>
      </c>
    </row>
    <row r="4" ht="26.25">
      <c r="B4" s="2" t="s">
        <v>31</v>
      </c>
    </row>
    <row r="5" ht="9.75" customHeight="1"/>
    <row r="6" ht="26.25">
      <c r="B6" s="3" t="s">
        <v>8</v>
      </c>
    </row>
    <row r="7" ht="9" customHeight="1" thickBot="1"/>
    <row r="8" spans="2:5" ht="27" thickBot="1">
      <c r="B8" s="33" t="s">
        <v>7</v>
      </c>
      <c r="C8" s="34"/>
      <c r="D8" s="34"/>
      <c r="E8" s="35"/>
    </row>
    <row r="9" ht="9.75" customHeight="1" thickBot="1"/>
    <row r="10" ht="27" thickBot="1">
      <c r="B10" s="17">
        <f>NPER(0.1,,-1000,1210)</f>
        <v>1.9999999999999982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E8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11.421875" style="1" customWidth="1"/>
    <col min="2" max="2" width="21.421875" style="1" bestFit="1" customWidth="1"/>
    <col min="3" max="16384" width="11.421875" style="1" customWidth="1"/>
  </cols>
  <sheetData>
    <row r="2" ht="26.25">
      <c r="B2" s="2" t="s">
        <v>2</v>
      </c>
    </row>
    <row r="3" ht="27" thickBot="1">
      <c r="B3" s="2"/>
    </row>
    <row r="4" spans="2:5" ht="27" thickBot="1">
      <c r="B4" s="12" t="s">
        <v>10</v>
      </c>
      <c r="C4" s="22"/>
      <c r="D4" s="22"/>
      <c r="E4" s="23"/>
    </row>
    <row r="5" ht="27" thickBot="1">
      <c r="B5" s="2"/>
    </row>
    <row r="6" spans="2:4" ht="27" thickBot="1">
      <c r="B6" s="12" t="s">
        <v>9</v>
      </c>
      <c r="C6" s="22"/>
      <c r="D6" s="23"/>
    </row>
    <row r="7" ht="26.25" thickBot="1"/>
    <row r="8" ht="27" thickBot="1">
      <c r="B8" s="18">
        <f>PV(0.1,2,,1210,)</f>
        <v>-999.9999999999999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B2:J15"/>
  <sheetViews>
    <sheetView zoomScalePageLayoutView="0" workbookViewId="0" topLeftCell="A7">
      <selection activeCell="F11" sqref="F11"/>
    </sheetView>
  </sheetViews>
  <sheetFormatPr defaultColWidth="11.421875" defaultRowHeight="15"/>
  <cols>
    <col min="1" max="1" width="4.7109375" style="1" customWidth="1"/>
    <col min="2" max="2" width="21.28125" style="1" bestFit="1" customWidth="1"/>
    <col min="3" max="3" width="11.421875" style="1" customWidth="1"/>
    <col min="4" max="4" width="18.421875" style="1" bestFit="1" customWidth="1"/>
    <col min="5" max="5" width="19.8515625" style="1" customWidth="1"/>
    <col min="6" max="7" width="11.421875" style="1" customWidth="1"/>
    <col min="8" max="8" width="19.8515625" style="1" customWidth="1"/>
    <col min="9" max="16384" width="11.421875" style="1" customWidth="1"/>
  </cols>
  <sheetData>
    <row r="2" ht="26.25">
      <c r="B2" s="2" t="s">
        <v>38</v>
      </c>
    </row>
    <row r="3" ht="26.25">
      <c r="B3" s="2" t="s">
        <v>39</v>
      </c>
    </row>
    <row r="4" ht="26.25">
      <c r="B4" s="2" t="s">
        <v>44</v>
      </c>
    </row>
    <row r="5" ht="26.25" thickBot="1"/>
    <row r="6" spans="2:10" ht="27" thickBot="1">
      <c r="B6" s="12" t="s">
        <v>18</v>
      </c>
      <c r="C6" s="22"/>
      <c r="D6" s="22"/>
      <c r="E6" s="22"/>
      <c r="F6" s="22"/>
      <c r="G6" s="22"/>
      <c r="H6" s="22"/>
      <c r="I6" s="22"/>
      <c r="J6" s="23"/>
    </row>
    <row r="7" ht="26.25" thickBot="1"/>
    <row r="8" spans="2:10" ht="27" thickBot="1">
      <c r="B8" s="12" t="s">
        <v>43</v>
      </c>
      <c r="C8" s="22"/>
      <c r="D8" s="22"/>
      <c r="E8" s="22"/>
      <c r="F8" s="22"/>
      <c r="G8" s="22"/>
      <c r="H8" s="22"/>
      <c r="I8" s="22"/>
      <c r="J8" s="23"/>
    </row>
    <row r="9" ht="26.25" thickBot="1"/>
    <row r="10" spans="2:8" ht="27" thickBot="1">
      <c r="B10" s="19">
        <f ca="1">_XLL.RENDTO.DESC(TODAY(),TODAY()+365,11520,12000)</f>
        <v>0.04178272980501392</v>
      </c>
      <c r="E10" s="19">
        <f>(12000-11520)/(1*11520)</f>
        <v>0.041666666666666664</v>
      </c>
      <c r="H10" s="19">
        <f>RATE(1,,-11520,12000)</f>
        <v>0.04166666666666673</v>
      </c>
    </row>
    <row r="11" spans="2:8" ht="26.25">
      <c r="B11" s="2" t="s">
        <v>53</v>
      </c>
      <c r="E11" s="2" t="s">
        <v>48</v>
      </c>
      <c r="H11" s="2" t="s">
        <v>54</v>
      </c>
    </row>
    <row r="12" ht="25.5">
      <c r="H12" s="28" t="s">
        <v>47</v>
      </c>
    </row>
    <row r="13" ht="26.25" thickBot="1"/>
    <row r="14" ht="27" thickBot="1">
      <c r="B14" s="19">
        <f ca="1">_XLL.RENDTO.DESC(TODAY(),TODAY()+365,4500,5000)</f>
        <v>0.11142061281337046</v>
      </c>
    </row>
    <row r="15" ht="25.5">
      <c r="B15" s="1" t="s">
        <v>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L10"/>
  <sheetViews>
    <sheetView zoomScale="85" zoomScaleNormal="85" zoomScalePageLayoutView="0" workbookViewId="0" topLeftCell="A1">
      <selection activeCell="E13" sqref="E13"/>
    </sheetView>
  </sheetViews>
  <sheetFormatPr defaultColWidth="11.421875" defaultRowHeight="15"/>
  <cols>
    <col min="1" max="1" width="2.140625" style="2" customWidth="1"/>
    <col min="2" max="2" width="25.00390625" style="2" bestFit="1" customWidth="1"/>
    <col min="3" max="16384" width="11.421875" style="2" customWidth="1"/>
  </cols>
  <sheetData>
    <row r="2" ht="26.25">
      <c r="B2" s="2" t="s">
        <v>35</v>
      </c>
    </row>
    <row r="3" ht="26.25">
      <c r="B3" s="2" t="s">
        <v>34</v>
      </c>
    </row>
    <row r="4" ht="26.25">
      <c r="B4" s="2" t="s">
        <v>45</v>
      </c>
    </row>
    <row r="5" ht="27" thickBot="1"/>
    <row r="6" spans="2:12" ht="27" thickBot="1">
      <c r="B6" s="12" t="s">
        <v>14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ht="27" thickBot="1"/>
    <row r="8" spans="2:12" ht="27" thickBot="1">
      <c r="B8" s="12" t="s">
        <v>13</v>
      </c>
      <c r="C8" s="13"/>
      <c r="D8" s="13"/>
      <c r="E8" s="13"/>
      <c r="F8" s="13"/>
      <c r="G8" s="13"/>
      <c r="H8" s="13"/>
      <c r="I8" s="13"/>
      <c r="J8" s="13"/>
      <c r="K8" s="13"/>
      <c r="L8" s="14"/>
    </row>
    <row r="9" ht="27" thickBot="1"/>
    <row r="10" ht="27" thickBot="1">
      <c r="B10" s="20">
        <f ca="1">_XLL.PRECIO.DESCUENTO(TODAY(),TODAY()+365,0.041667,12000)</f>
        <v>11501.3849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 Serrano Cinca</cp:lastModifiedBy>
  <dcterms:created xsi:type="dcterms:W3CDTF">2013-09-06T09:00:36Z</dcterms:created>
  <dcterms:modified xsi:type="dcterms:W3CDTF">2024-01-24T17:27:16Z</dcterms:modified>
  <cp:category/>
  <cp:version/>
  <cp:contentType/>
  <cp:contentStatus/>
</cp:coreProperties>
</file>